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workbookProtection workbookPassword="D9AB" lockStructure="1" lockWindows="1"/>
  <bookViews>
    <workbookView xWindow="0" yWindow="0" windowWidth="28800" windowHeight="12210" activeTab="1"/>
  </bookViews>
  <sheets>
    <sheet name="Front cover" sheetId="4" r:id="rId1"/>
    <sheet name="Data" sheetId="1" r:id="rId2"/>
    <sheet name="ED08-ABC" sheetId="2" r:id="rId3"/>
    <sheet name="ED09-ABC" sheetId="3" r:id="rId4"/>
  </sheets>
  <definedNames>
    <definedName name="ABCdefault">Data!$41:$41</definedName>
    <definedName name="Area">Data!$11:$11</definedName>
    <definedName name="Diag">Data!$8:$8</definedName>
    <definedName name="Dp">Data!$16:$16</definedName>
    <definedName name="EP">Data!#REF!</definedName>
    <definedName name="Eq2r1">Data!#REF!</definedName>
    <definedName name="Eq2r2">Data!#REF!</definedName>
    <definedName name="Flash">Data!#REF!</definedName>
    <definedName name="HDR">Data!$19:$19</definedName>
    <definedName name="MP">Data!$13:$13</definedName>
    <definedName name="P_10">Data!#REF!</definedName>
    <definedName name="P_300">Data!#REF!</definedName>
    <definedName name="Pabc">Data!#REF!</definedName>
    <definedName name="Padd">Data!#REF!</definedName>
    <definedName name="Pdn">Data!#REF!</definedName>
    <definedName name="Pep">Data!#REF!</definedName>
    <definedName name="Pon_max">Data!#REF!</definedName>
    <definedName name="Psleep_max">Data!#REF!</definedName>
    <definedName name="Rabc">Data!#REF!</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 l="1"/>
  <c r="C15" i="1" l="1"/>
  <c r="D15" i="1"/>
  <c r="E15" i="1"/>
  <c r="F15" i="1"/>
  <c r="G15" i="1"/>
  <c r="H15" i="1"/>
  <c r="I15" i="1"/>
  <c r="J15" i="1"/>
  <c r="K15" i="1"/>
  <c r="L15" i="1"/>
  <c r="M15" i="1"/>
  <c r="N15" i="1"/>
  <c r="O15" i="1"/>
  <c r="Q15" i="1"/>
  <c r="R15" i="1"/>
  <c r="S15" i="1"/>
  <c r="T15" i="1"/>
  <c r="U15" i="1"/>
  <c r="V15" i="1"/>
  <c r="W15" i="1"/>
  <c r="X15" i="1"/>
  <c r="Y15" i="1"/>
  <c r="Z15" i="1"/>
  <c r="AA15" i="1"/>
  <c r="AB15" i="1"/>
  <c r="AC15" i="1"/>
  <c r="AD15" i="1"/>
  <c r="AE15" i="1"/>
  <c r="P15" i="1"/>
  <c r="P14" i="1"/>
  <c r="K5" i="1" l="1"/>
  <c r="C86" i="1" l="1"/>
  <c r="D86" i="1"/>
  <c r="E86" i="1"/>
  <c r="F86" i="1"/>
  <c r="G86" i="1"/>
  <c r="H86" i="1"/>
  <c r="I86" i="1"/>
  <c r="J86" i="1"/>
  <c r="K86" i="1"/>
  <c r="L86" i="1"/>
  <c r="M86" i="1"/>
  <c r="N86" i="1"/>
  <c r="O86" i="1"/>
  <c r="P86" i="1"/>
  <c r="Q86" i="1"/>
  <c r="R86" i="1"/>
  <c r="S86" i="1"/>
  <c r="T86" i="1"/>
  <c r="U86" i="1"/>
  <c r="V86" i="1"/>
  <c r="W86" i="1"/>
  <c r="X86" i="1"/>
  <c r="Y86" i="1"/>
  <c r="Z86" i="1"/>
  <c r="AA86" i="1"/>
  <c r="AB86" i="1"/>
  <c r="AC86" i="1"/>
  <c r="AD86" i="1"/>
  <c r="AE86" i="1"/>
  <c r="C87" i="1"/>
  <c r="D87" i="1"/>
  <c r="E87" i="1"/>
  <c r="F87" i="1"/>
  <c r="G87" i="1"/>
  <c r="H87" i="1"/>
  <c r="I87" i="1"/>
  <c r="J87" i="1"/>
  <c r="K87" i="1"/>
  <c r="L87" i="1"/>
  <c r="M87" i="1"/>
  <c r="N87" i="1"/>
  <c r="O87" i="1"/>
  <c r="P87" i="1"/>
  <c r="Q87" i="1"/>
  <c r="R87" i="1"/>
  <c r="S87" i="1"/>
  <c r="T87" i="1"/>
  <c r="U87" i="1"/>
  <c r="V87" i="1"/>
  <c r="W87" i="1"/>
  <c r="X87" i="1"/>
  <c r="Y87" i="1"/>
  <c r="Z87" i="1"/>
  <c r="AA87" i="1"/>
  <c r="AB87" i="1"/>
  <c r="AC87" i="1"/>
  <c r="AD87" i="1"/>
  <c r="AE87" i="1"/>
  <c r="B87" i="1"/>
  <c r="B86" i="1"/>
  <c r="C16" i="1" l="1"/>
  <c r="D16" i="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B16" i="1"/>
  <c r="C11" i="1"/>
  <c r="D11"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B11" i="1"/>
  <c r="S14" i="1"/>
  <c r="T14" i="1"/>
  <c r="U14" i="1"/>
  <c r="V14" i="1"/>
  <c r="W14" i="1"/>
  <c r="X14" i="1"/>
  <c r="Y14" i="1"/>
  <c r="Z14" i="1"/>
  <c r="AA14" i="1"/>
  <c r="AB14" i="1"/>
  <c r="AC14" i="1"/>
  <c r="AD14" i="1"/>
  <c r="AE14" i="1"/>
  <c r="B14" i="1"/>
  <c r="C14" i="1"/>
  <c r="D14" i="1"/>
  <c r="E14" i="1"/>
  <c r="F14" i="1"/>
  <c r="G14" i="1"/>
  <c r="H14" i="1"/>
  <c r="I14" i="1"/>
  <c r="J14" i="1"/>
  <c r="K14" i="1"/>
  <c r="L14" i="1"/>
  <c r="M14" i="1"/>
  <c r="N14" i="1"/>
  <c r="O14" i="1"/>
  <c r="Q14" i="1"/>
  <c r="R14" i="1"/>
  <c r="AE80" i="1" l="1"/>
  <c r="AD80"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B80"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D59" i="1"/>
  <c r="C59" i="1"/>
  <c r="B5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B49"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E5" i="1"/>
  <c r="AD5" i="1"/>
  <c r="AC5" i="1"/>
  <c r="AB5" i="1"/>
  <c r="AA5" i="1"/>
  <c r="Z5" i="1"/>
  <c r="Y5" i="1"/>
  <c r="X5" i="1"/>
  <c r="W5" i="1"/>
  <c r="V5" i="1"/>
  <c r="U5" i="1"/>
  <c r="T5" i="1"/>
  <c r="S5" i="1"/>
  <c r="R5" i="1"/>
  <c r="Q5" i="1"/>
  <c r="P5" i="1"/>
  <c r="O5" i="1"/>
  <c r="N5" i="1"/>
  <c r="M5" i="1"/>
  <c r="L5" i="1"/>
  <c r="J5" i="1"/>
  <c r="I5" i="1"/>
  <c r="H5" i="1"/>
  <c r="G5" i="1"/>
  <c r="F5" i="1"/>
  <c r="E5" i="1"/>
  <c r="D5" i="1"/>
  <c r="C5" i="1"/>
  <c r="B5" i="1"/>
</calcChain>
</file>

<file path=xl/comments1.xml><?xml version="1.0" encoding="utf-8"?>
<comments xmlns="http://schemas.openxmlformats.org/spreadsheetml/2006/main">
  <authors>
    <author>Steve Fernandes</author>
  </authors>
  <commentList>
    <comment ref="D63" authorId="0">
      <text>
        <r>
          <rPr>
            <b/>
            <sz val="9"/>
            <color indexed="81"/>
            <rFont val="Tahoma"/>
            <family val="2"/>
          </rPr>
          <t>Steve Fernandes:</t>
        </r>
        <r>
          <rPr>
            <sz val="9"/>
            <color indexed="81"/>
            <rFont val="Tahoma"/>
            <family val="2"/>
          </rPr>
          <t xml:space="preserve">
Switch at rear</t>
        </r>
      </text>
    </comment>
    <comment ref="A65" authorId="0">
      <text>
        <r>
          <rPr>
            <b/>
            <sz val="9"/>
            <color indexed="81"/>
            <rFont val="Tahoma"/>
            <family val="2"/>
          </rPr>
          <t>Steve Fernandes:</t>
        </r>
        <r>
          <rPr>
            <sz val="9"/>
            <color indexed="81"/>
            <rFont val="Tahoma"/>
            <family val="2"/>
          </rPr>
          <t xml:space="preserve">
Computer sleep</t>
        </r>
      </text>
    </comment>
    <comment ref="A67" authorId="0">
      <text>
        <r>
          <rPr>
            <b/>
            <sz val="9"/>
            <color indexed="81"/>
            <rFont val="Tahoma"/>
            <family val="2"/>
          </rPr>
          <t>Steve Fernandes:</t>
        </r>
        <r>
          <rPr>
            <sz val="9"/>
            <color indexed="81"/>
            <rFont val="Tahoma"/>
            <family val="2"/>
          </rPr>
          <t xml:space="preserve">
COMPUTER OFF </t>
        </r>
      </text>
    </comment>
    <comment ref="A75" authorId="0">
      <text>
        <r>
          <rPr>
            <b/>
            <sz val="9"/>
            <color indexed="81"/>
            <rFont val="Tahoma"/>
            <family val="2"/>
          </rPr>
          <t>Steve Fernandes:</t>
        </r>
        <r>
          <rPr>
            <sz val="9"/>
            <color indexed="81"/>
            <rFont val="Tahoma"/>
            <family val="2"/>
          </rPr>
          <t xml:space="preserve">
Computer sleep</t>
        </r>
      </text>
    </comment>
    <comment ref="A77" authorId="0">
      <text>
        <r>
          <rPr>
            <b/>
            <sz val="9"/>
            <color indexed="81"/>
            <rFont val="Tahoma"/>
            <family val="2"/>
          </rPr>
          <t>Steve Fernandes:</t>
        </r>
        <r>
          <rPr>
            <sz val="9"/>
            <color indexed="81"/>
            <rFont val="Tahoma"/>
            <family val="2"/>
          </rPr>
          <t xml:space="preserve">
COMPUTER OFF </t>
        </r>
      </text>
    </comment>
    <comment ref="A82" authorId="0">
      <text>
        <r>
          <rPr>
            <b/>
            <sz val="9"/>
            <color indexed="81"/>
            <rFont val="Tahoma"/>
            <family val="2"/>
          </rPr>
          <t>Steve Fernandes:</t>
        </r>
        <r>
          <rPr>
            <sz val="9"/>
            <color indexed="81"/>
            <rFont val="Tahoma"/>
            <family val="2"/>
          </rPr>
          <t xml:space="preserve">
Computer sleep</t>
        </r>
      </text>
    </comment>
    <comment ref="A84" authorId="0">
      <text>
        <r>
          <rPr>
            <b/>
            <sz val="9"/>
            <color indexed="81"/>
            <rFont val="Tahoma"/>
            <family val="2"/>
          </rPr>
          <t>Steve Fernandes:</t>
        </r>
        <r>
          <rPr>
            <sz val="9"/>
            <color indexed="81"/>
            <rFont val="Tahoma"/>
            <family val="2"/>
          </rPr>
          <t xml:space="preserve">
COMPUTER OFF </t>
        </r>
      </text>
    </comment>
  </commentList>
</comments>
</file>

<file path=xl/sharedStrings.xml><?xml version="1.0" encoding="utf-8"?>
<sst xmlns="http://schemas.openxmlformats.org/spreadsheetml/2006/main" count="1535" uniqueCount="279">
  <si>
    <t>Sample Code</t>
  </si>
  <si>
    <t>ED01</t>
  </si>
  <si>
    <t>ED02</t>
  </si>
  <si>
    <t>ED03</t>
  </si>
  <si>
    <t>ED04</t>
  </si>
  <si>
    <t>ED05</t>
  </si>
  <si>
    <t>ED06</t>
  </si>
  <si>
    <t>ED07</t>
  </si>
  <si>
    <t>ED08</t>
  </si>
  <si>
    <t>ED09</t>
  </si>
  <si>
    <t>ED12</t>
  </si>
  <si>
    <t>ED13</t>
  </si>
  <si>
    <t>ED14</t>
  </si>
  <si>
    <t>ED15</t>
  </si>
  <si>
    <t>ED16</t>
  </si>
  <si>
    <t>ED17</t>
  </si>
  <si>
    <t>ED18</t>
  </si>
  <si>
    <t>ED19</t>
  </si>
  <si>
    <t>ED20</t>
  </si>
  <si>
    <t>ED21</t>
  </si>
  <si>
    <t>ED22</t>
  </si>
  <si>
    <t>ED23a</t>
  </si>
  <si>
    <t>ED24</t>
  </si>
  <si>
    <t>ED25</t>
  </si>
  <si>
    <t>ED26</t>
  </si>
  <si>
    <t>ED27</t>
  </si>
  <si>
    <t>ED28</t>
  </si>
  <si>
    <t>ED29</t>
  </si>
  <si>
    <t>ED30</t>
  </si>
  <si>
    <t>ED31</t>
  </si>
  <si>
    <t>ED32</t>
  </si>
  <si>
    <t>Product type</t>
  </si>
  <si>
    <t>Computer Display</t>
  </si>
  <si>
    <t>Date tested</t>
  </si>
  <si>
    <t>Claimed Diagonal Screen Size:(inches)</t>
  </si>
  <si>
    <t>Claimed Diagonal Screen Size:(cm)</t>
  </si>
  <si>
    <t>Visible Screen Height
(cm)</t>
  </si>
  <si>
    <t>Visible Screen Width 
(cm)</t>
  </si>
  <si>
    <t>Diagonal size (inches)</t>
  </si>
  <si>
    <t>Diagonal size (cm)</t>
  </si>
  <si>
    <t>Aspect Ratio</t>
  </si>
  <si>
    <t>Native resolution (#### x ####)</t>
  </si>
  <si>
    <t>3840 x 2160</t>
  </si>
  <si>
    <t>1920 x 1080</t>
  </si>
  <si>
    <t>2560 x 1080</t>
  </si>
  <si>
    <t>1600 x 900</t>
  </si>
  <si>
    <t>3440 x 1440</t>
  </si>
  <si>
    <t>3840 x 1600</t>
  </si>
  <si>
    <t>2560 x 1440</t>
  </si>
  <si>
    <t>Resolution (MP)</t>
  </si>
  <si>
    <t>Better than HD</t>
  </si>
  <si>
    <t>EQ1: Pixel density (Dp)</t>
  </si>
  <si>
    <t>Flat or Curved</t>
  </si>
  <si>
    <t>Flat</t>
  </si>
  <si>
    <t>Curved</t>
  </si>
  <si>
    <t>Technology (LCD, QD, OLED</t>
  </si>
  <si>
    <t>LCD</t>
  </si>
  <si>
    <t>HDR</t>
  </si>
  <si>
    <t>n</t>
  </si>
  <si>
    <t>y</t>
  </si>
  <si>
    <t>Interfaces present:</t>
  </si>
  <si>
    <t>Thunderbolt</t>
  </si>
  <si>
    <t>Displayport</t>
  </si>
  <si>
    <t>HDMI</t>
  </si>
  <si>
    <t>DVI</t>
  </si>
  <si>
    <t>VGA</t>
  </si>
  <si>
    <t>Other Digital Interface</t>
  </si>
  <si>
    <t>mini DP</t>
  </si>
  <si>
    <t>USB3</t>
  </si>
  <si>
    <t>USB Type C (Displayport over USB-C)</t>
  </si>
  <si>
    <t>Supports 'wireless' input</t>
  </si>
  <si>
    <t>Other Analogue Interface</t>
  </si>
  <si>
    <t>Main computer interface used during testing as per ENERGY STAR v7</t>
  </si>
  <si>
    <t>USB2/3</t>
  </si>
  <si>
    <t>Type of power supply</t>
  </si>
  <si>
    <t>EPS (y,n)</t>
  </si>
  <si>
    <t xml:space="preserve">n </t>
  </si>
  <si>
    <t>Ratings Plate (EPS input)</t>
  </si>
  <si>
    <t>100-240 Va.c., 1.5 A, 50-60 Hz</t>
  </si>
  <si>
    <t>na</t>
  </si>
  <si>
    <t>nf</t>
  </si>
  <si>
    <t>100-240 Va.c., 1.6 A, 50-60 Hz</t>
  </si>
  <si>
    <t>100-240 Va.c., 1.4 A, 50-60 Hz</t>
  </si>
  <si>
    <t>100-240 Va.c., 2.5 A, 50-60 Hz</t>
  </si>
  <si>
    <t>Ratings Plate (EPS output)</t>
  </si>
  <si>
    <t>19 Vd.c., 4.74 A</t>
  </si>
  <si>
    <t>19 Vd.c., 3.42 A, 65 W</t>
  </si>
  <si>
    <t>19 Vd.c., 2.53 A, 48 W</t>
  </si>
  <si>
    <t>19 Vd.c., 5.79 A</t>
  </si>
  <si>
    <t>19 Vd.c., 9.48 A</t>
  </si>
  <si>
    <t>19 Vd.c., 3.1 A</t>
  </si>
  <si>
    <t>22.0 Vd.c., 4.54 A</t>
  </si>
  <si>
    <t>19.5 Vd.c., 3.34 A</t>
  </si>
  <si>
    <t>20 Vd.c., 3.25 A</t>
  </si>
  <si>
    <t>19.5 Vd.c., 3.33 A</t>
  </si>
  <si>
    <t>If external, International Efficiency Marking Protocol level</t>
  </si>
  <si>
    <t>V</t>
  </si>
  <si>
    <t>VI</t>
  </si>
  <si>
    <t>Rating Plate Voltage (V)</t>
  </si>
  <si>
    <t>19 Vd.c.</t>
  </si>
  <si>
    <t>100-240 Va.c.</t>
  </si>
  <si>
    <t>5 Vd.c.</t>
  </si>
  <si>
    <t>ns</t>
  </si>
  <si>
    <t>22 Vd.c.</t>
  </si>
  <si>
    <t>19.5 Vd.c.</t>
  </si>
  <si>
    <t>20 Vd.c.</t>
  </si>
  <si>
    <t>19.5 Vdc</t>
  </si>
  <si>
    <t>Rating Plate Freq (Hz)</t>
  </si>
  <si>
    <t>50-60 Hz</t>
  </si>
  <si>
    <t>Rating Plate Current (A)</t>
  </si>
  <si>
    <t>4.74 A</t>
  </si>
  <si>
    <t>1 A</t>
  </si>
  <si>
    <t>1.5 A</t>
  </si>
  <si>
    <t>3 A</t>
  </si>
  <si>
    <t>2.4 A</t>
  </si>
  <si>
    <t>1.20-0.65 A</t>
  </si>
  <si>
    <t>1.20 A</t>
  </si>
  <si>
    <t>1.4 A</t>
  </si>
  <si>
    <t>3.3 A</t>
  </si>
  <si>
    <t>5.6 A</t>
  </si>
  <si>
    <t>3.4 A</t>
  </si>
  <si>
    <t>7.0 A</t>
  </si>
  <si>
    <t>4.3 A</t>
  </si>
  <si>
    <t>1.2 A</t>
  </si>
  <si>
    <t>3.1 A</t>
  </si>
  <si>
    <t>0.5 A</t>
  </si>
  <si>
    <t>2.0 A</t>
  </si>
  <si>
    <t>4.5 A</t>
  </si>
  <si>
    <t>3.34 A</t>
  </si>
  <si>
    <t>3.25 A</t>
  </si>
  <si>
    <t>1.8 A</t>
  </si>
  <si>
    <t>3.33 A</t>
  </si>
  <si>
    <t>Rating Plate Power (W or VA)</t>
  </si>
  <si>
    <t>Features</t>
  </si>
  <si>
    <t>Integrated TV tuner?</t>
  </si>
  <si>
    <t>Automatic Brightness Control ABC?</t>
  </si>
  <si>
    <t>If Automatic Brightness Control ABC, enabled by default?</t>
  </si>
  <si>
    <t>Any noteable features impacting on energy?</t>
  </si>
  <si>
    <t>Digital input audio via internal speaker. Volume set to 5/100 during testing.</t>
  </si>
  <si>
    <t>Digital input audio via headphone jack. Volume set to 1/100 and headphones not connected during testing.</t>
  </si>
  <si>
    <t>Digital input audio via internal speaker. Volume set to 1/100 during testing.
Hard-off power switch at rear.</t>
  </si>
  <si>
    <t>Digital input audio via internal speaker. Volume set to 1/100 during testing.</t>
  </si>
  <si>
    <t>Digital input audio via internal speaker. Volume set to 2/100 during testing.</t>
  </si>
  <si>
    <t>Digital input audio via internal speaker. Volume set to 1/25 during testing.</t>
  </si>
  <si>
    <t>Digital input audio via internal speaker. Volume set to 1/100 during testing.
Human Sensing: Off
Eco mode On</t>
  </si>
  <si>
    <t>Digital input audio via internal speaker. Volume set to 1/100 during testing.
Eco sensor: Off</t>
  </si>
  <si>
    <t>No internal speakers, headphone socket or volume adjustment</t>
  </si>
  <si>
    <t>Digital input audio via headphone jack. Volume set to 5/100 and headphones not connected during testing.</t>
  </si>
  <si>
    <t>Digital input audio via headphone jack. Volume set to 2/100 and headphones not connected during testing.</t>
  </si>
  <si>
    <t>Digital input audio via internal speaker. Volume set to 1/100 during testing.
Additional 'hard off' switch on back of set, consuming 0.0W when off.</t>
  </si>
  <si>
    <t>No internal speakers, headphone socket or volume adjustment - only in-line audio output socket (not connected during testing)</t>
  </si>
  <si>
    <t>Testing Conditions</t>
  </si>
  <si>
    <t>At which voltage / frequency tested?</t>
  </si>
  <si>
    <t>230 Va.c. ±1 V, 50 Hz ±0.1 Hz</t>
  </si>
  <si>
    <t>Temperature (°C)</t>
  </si>
  <si>
    <t>Humidity (%)</t>
  </si>
  <si>
    <t>Air speed (m/s)</t>
  </si>
  <si>
    <r>
      <rPr>
        <sz val="10"/>
        <rFont val="Calibri"/>
        <family val="2"/>
      </rPr>
      <t>&lt;</t>
    </r>
    <r>
      <rPr>
        <sz val="10"/>
        <rFont val="Arial"/>
        <family val="2"/>
      </rPr>
      <t xml:space="preserve"> 0.1</t>
    </r>
  </si>
  <si>
    <t>&lt; 0.1</t>
  </si>
  <si>
    <t>Measurements</t>
  </si>
  <si>
    <t>Power Consumption using main computer interface</t>
  </si>
  <si>
    <t>Default mode</t>
  </si>
  <si>
    <t>Standard</t>
  </si>
  <si>
    <t>Custom</t>
  </si>
  <si>
    <t>i-Style Off</t>
  </si>
  <si>
    <t>DCR: Off
Overdrive: Off
(other settings manual)</t>
  </si>
  <si>
    <t>ns
Brightness at midpoint (16/35)</t>
  </si>
  <si>
    <t>SmartImage - Off</t>
  </si>
  <si>
    <t>Eco mode - Standard</t>
  </si>
  <si>
    <t>Custom Color</t>
  </si>
  <si>
    <t>Neutral</t>
  </si>
  <si>
    <t>On mode power consumption IEC 62087:2015
(Default settings, Home-mode, ABC disabled) (Watt)</t>
  </si>
  <si>
    <t>Peak luminance
(Default settings, Home-mode, ABC disabled)  (cd/m2)</t>
  </si>
  <si>
    <t>On mode power consumption STEP HD
(Default settings, Home-mode, ABC disabled) (Watt)</t>
  </si>
  <si>
    <t>On mode power consumption STEP UHD
(Default settings, Home-mode, ABC disabled) (Watt)</t>
  </si>
  <si>
    <t>On mode power consumption IEC 62087:2015
(Brightest Preset (Shop-mode), ABC disabled) (Watt)</t>
  </si>
  <si>
    <t>Peak luminance
(Brightest Preset (Shop-mode), ABC disabled) (cd/m2)</t>
  </si>
  <si>
    <t>Low Power</t>
  </si>
  <si>
    <t>Main Digital (May not be HDMI if another is present) Input</t>
  </si>
  <si>
    <t>Input type</t>
  </si>
  <si>
    <t>Timer power-down</t>
  </si>
  <si>
    <t xml:space="preserve">Auto Power Off: Off
Sleep: Off (30 mins - 120 mins)
</t>
  </si>
  <si>
    <t>Automatic Standby: 4 hours</t>
  </si>
  <si>
    <t>Default "4H"</t>
  </si>
  <si>
    <t>Default "off", minimum 1H if enabled.</t>
  </si>
  <si>
    <t>Default "off", minimum 10 mins if enabled.</t>
  </si>
  <si>
    <t>Automatic Standby: Off
Minimum 4H if enabled</t>
  </si>
  <si>
    <t>Default "off", minimum 4H if enabled.</t>
  </si>
  <si>
    <t>Default "off"
If switched "on" - time not stated</t>
  </si>
  <si>
    <t>Default "enabled"
Time not stated</t>
  </si>
  <si>
    <t>Off timer - 0 to 24 mins
Default - 0</t>
  </si>
  <si>
    <t>Auto Sleep Mode - On
Time not stated</t>
  </si>
  <si>
    <t>Standby mode (manual) power consumption (Watt)</t>
  </si>
  <si>
    <t>Networked Standby (manual) mode power consumption (Watt)</t>
  </si>
  <si>
    <t>Off mode power consumption (Watt)</t>
  </si>
  <si>
    <t>Networked Standby Power Management</t>
  </si>
  <si>
    <t>Computer Display Sleep (APD) power consumption (Watt)</t>
  </si>
  <si>
    <t>Computer Display Sleep (APD) time (hh:mm:ss)</t>
  </si>
  <si>
    <t>Computer Off (APD) power consumption (Watt)</t>
  </si>
  <si>
    <t>Computer Off (APD) time (hh:mm:ss)</t>
  </si>
  <si>
    <t>Comments on secondary digital input</t>
  </si>
  <si>
    <t>NCEC</t>
  </si>
  <si>
    <t>Extended Display Information Data (EDID) Present Yes (Y) or No (N)</t>
  </si>
  <si>
    <t>Y</t>
  </si>
  <si>
    <t>HDMI Input (if not main input)</t>
  </si>
  <si>
    <t>Main Analogue Input</t>
  </si>
  <si>
    <t>Power Management</t>
  </si>
  <si>
    <t>00:00:07</t>
  </si>
  <si>
    <t>00:00:09</t>
  </si>
  <si>
    <t>00:00:05</t>
  </si>
  <si>
    <t>00:00:08</t>
  </si>
  <si>
    <t>EEI (IEC)</t>
  </si>
  <si>
    <t>Calibrated Test Equipment</t>
  </si>
  <si>
    <t>Thermometer</t>
  </si>
  <si>
    <t>E10014</t>
  </si>
  <si>
    <t>E10403</t>
  </si>
  <si>
    <t>Humidity meter</t>
  </si>
  <si>
    <t>E10148</t>
  </si>
  <si>
    <t>Light meter</t>
  </si>
  <si>
    <t>E10793</t>
  </si>
  <si>
    <t>Air flow meter</t>
  </si>
  <si>
    <t>E10843</t>
  </si>
  <si>
    <t>Luminance meter</t>
  </si>
  <si>
    <t>E10701</t>
  </si>
  <si>
    <t>Digital Power Meter</t>
  </si>
  <si>
    <t>E11007</t>
  </si>
  <si>
    <t>E10726</t>
  </si>
  <si>
    <t>Notes</t>
  </si>
  <si>
    <t>Brightest preset mode was the 'Game' mode</t>
  </si>
  <si>
    <t>Brightest preset mode was the  as delivered Standard mode</t>
  </si>
  <si>
    <t>Brightest preset mode was the Photo mode</t>
  </si>
  <si>
    <t>Brightest preset modes were i-Style Color as delivered "Off" and "Game".</t>
  </si>
  <si>
    <t>Brightest preset mode was the as delivered mode 'Custom'</t>
  </si>
  <si>
    <t>No pre-set modes (except Dynamic Contrast Range on/off)
As delivered mode (DCR: Off) was only pre-set condition.</t>
  </si>
  <si>
    <t xml:space="preserve">Brightest preset mode was 'Presentation'.
</t>
  </si>
  <si>
    <t>Brightest preset mode was the as delivered 'Custom' mode</t>
  </si>
  <si>
    <t>Brightest preset mode was the 'Color weakness' mode.</t>
  </si>
  <si>
    <t>Brightest preset mode was the 'High-Brightness' mode.</t>
  </si>
  <si>
    <t>Brightest preset mode was  'High-Brightness' mode</t>
  </si>
  <si>
    <t>Brightest preset mode was  'Custom Color' mode.
APD on HDMI with default settings, does not transition into a mode that can be resumed to active mode, but eventually transitions (5 minutes 18 seconds) to an off mode (0.109 W). During that approximately 5 minute period, it awaits Wi-Fi setup. If Auto-Input select is not enabled it does transition to a sleep mode after approximately 12 seconds (2.24 W).</t>
  </si>
  <si>
    <t>Brightest preset mode was  'Game' mode</t>
  </si>
  <si>
    <t>Brightest preset mode was  'Custom Color' mode.
Sleep modes (14 W) do not persist more than aprroximately 12 minutes with 'as delivered' settings (i.e. monitor deep sleep is enabled). After this, the sample transitions to off mode (0.3 W).</t>
  </si>
  <si>
    <t>Brightest preset mode was  'SmartImage Game' mode</t>
  </si>
  <si>
    <t>Brightest preset mode was  'Eco mode - Game' mode</t>
  </si>
  <si>
    <t>Brightest preset mode was  'Gaming - FreeSync' mode</t>
  </si>
  <si>
    <t>None</t>
  </si>
  <si>
    <t>RESULTS SPREADSHEET</t>
  </si>
  <si>
    <t>Intertek Testing &amp; Certification Ltd</t>
  </si>
  <si>
    <t>Davy Avenue</t>
  </si>
  <si>
    <t>Knowlhill</t>
  </si>
  <si>
    <t>Milton Keynes</t>
  </si>
  <si>
    <t>MK5 8NL</t>
  </si>
  <si>
    <t>Client:</t>
  </si>
  <si>
    <t>Project No:</t>
  </si>
  <si>
    <t>Project Name:</t>
  </si>
  <si>
    <t>Results issued by:</t>
  </si>
  <si>
    <t>Caroline Blenkhorn</t>
  </si>
  <si>
    <t>Laboratory Manager – Performance</t>
  </si>
  <si>
    <t>Date:</t>
  </si>
  <si>
    <t>This report is for the exclusive use of Intertek's Client and is provided pursuant to the agreement between Intertek and its Client. Intertek's responsibility and liability are limited to the terms and conditions of the agreement. Intertek assumes no liability to any party, other than to the Client in accordance with the agreement, for any loss, expense or damage occasioned by the use of this report. Only the Client is authorized to permit copying or distribution of this report and then only in its entirety. Any use of the Intertek name or one of its marks for the sale or advertisement of the tested material, product or service must first be approved in writing by Intertek. The observations and test results in this report are relevant only to the sample tested. This report by itself does not imply that the material, product, or service is or has ever been under an Intertek certification program.</t>
  </si>
  <si>
    <t>Ir R.B.J. Kemna</t>
  </si>
  <si>
    <t>(partner) Director</t>
  </si>
  <si>
    <t>Van Holsteijn en Kemna B.V.</t>
  </si>
  <si>
    <t>Elektronicaweg 14</t>
  </si>
  <si>
    <t>2628 XG Delft</t>
  </si>
  <si>
    <t>Netherlands</t>
  </si>
  <si>
    <t>30 Displays</t>
  </si>
  <si>
    <t>d. If the display was activated, turn off Blu-ray player and note display’s behaviour.
DISPLAY DEACTIVATED INSTANTLY = 
CEC ACTIVE  (CA)
DELAYED DEACTIVATION (&gt; 6 secs) =
NO CEC FOR STANDBY (NCEC)</t>
  </si>
  <si>
    <t>a. While computer connected to main input in on condition (e.g. Display Port), connect Blu-ray player to HDMI.
b. Shut down computer and wait for display to power down. 
 c. Turn on Blu-ray player and note display’s behaviour. 
DISPLAY ACTIVE = CEC ACTIVE  (CA)
DISPLAY INACTIVE = NO CEC FOR ON-MODE (NCEC)</t>
  </si>
  <si>
    <t>EEI (STEP)</t>
  </si>
  <si>
    <r>
      <t>Screen Area (dm</t>
    </r>
    <r>
      <rPr>
        <vertAlign val="superscript"/>
        <sz val="10"/>
        <rFont val="Arial"/>
        <family val="2"/>
      </rPr>
      <t>2</t>
    </r>
    <r>
      <rPr>
        <sz val="10"/>
        <rFont val="Arial"/>
        <family val="2"/>
      </rPr>
      <t>)</t>
    </r>
  </si>
  <si>
    <t>UHD and UHD+</t>
  </si>
  <si>
    <t>Identified UHD and UHD+ in "Data" worksheet, row 15</t>
  </si>
  <si>
    <t>"Data" worksheet, cell Y4, "24" amended to "34".</t>
  </si>
  <si>
    <t>Amendment 1</t>
  </si>
  <si>
    <t>Amendment 2</t>
  </si>
  <si>
    <t>`</t>
  </si>
  <si>
    <t>Reason for re-issue</t>
  </si>
  <si>
    <t>Re-issued: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</si>
</sst>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yyyy\.mm\.dd"/>
    <numFmt numFmtId="165" formatCode="0.0"/>
    <numFmt numFmtId="166" formatCode="0.0000000"/>
    <numFmt numFmtId="167" formatCode="0.000"/>
    <numFmt numFmtId="168" formatCode="#,##0.000"/>
  </numFmts>
  <fonts count="17" x14ac:knownFonts="1">
    <font>
      <sz val="11"/>
      <color theme="1"/>
      <name val="Calibri"/>
      <family val="2"/>
      <scheme val="minor"/>
    </font>
    <font>
      <sz val="10"/>
      <name val="Arial"/>
      <family val="2"/>
    </font>
    <font>
      <b/>
      <sz val="10"/>
      <name val="Arial"/>
      <family val="2"/>
    </font>
    <font>
      <i/>
      <sz val="10"/>
      <name val="Arial"/>
      <family val="2"/>
    </font>
    <font>
      <sz val="11"/>
      <name val="Calibri"/>
      <family val="2"/>
      <scheme val="minor"/>
    </font>
    <font>
      <sz val="10"/>
      <name val="Calibri"/>
      <family val="2"/>
    </font>
    <font>
      <b/>
      <sz val="12"/>
      <name val="Arial"/>
      <family val="2"/>
    </font>
    <font>
      <b/>
      <i/>
      <sz val="10"/>
      <name val="Arial"/>
      <family val="2"/>
    </font>
    <font>
      <b/>
      <sz val="9"/>
      <color indexed="81"/>
      <name val="Tahoma"/>
      <family val="2"/>
    </font>
    <font>
      <sz val="9"/>
      <color indexed="81"/>
      <name val="Tahoma"/>
      <family val="2"/>
    </font>
    <font>
      <vertAlign val="superscript"/>
      <sz val="10"/>
      <name val="Arial"/>
      <family val="2"/>
    </font>
    <font>
      <sz val="11"/>
      <name val="Trebuchet MS"/>
      <family val="2"/>
    </font>
    <font>
      <sz val="10.5"/>
      <name val="Arial"/>
      <family val="2"/>
    </font>
    <font>
      <b/>
      <sz val="10.5"/>
      <name val="Arial"/>
      <family val="2"/>
    </font>
    <font>
      <sz val="10.5"/>
      <color indexed="12"/>
      <name val="Arial"/>
      <family val="2"/>
    </font>
    <font>
      <i/>
      <sz val="10.5"/>
      <name val="Arial"/>
      <family val="2"/>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1" fillId="0" borderId="0"/>
  </cellStyleXfs>
  <cellXfs count="62">
    <xf numFmtId="0" fontId="0" fillId="0" borderId="0" xfId="0"/>
    <xf numFmtId="0" fontId="2" fillId="2" borderId="1" xfId="1" applyFont="1" applyFill="1" applyBorder="1" applyAlignment="1" applyProtection="1">
      <alignment horizontal="right" vertical="top" wrapText="1"/>
      <protection hidden="1"/>
    </xf>
    <xf numFmtId="0" fontId="1" fillId="2" borderId="1" xfId="1" applyFont="1" applyFill="1" applyBorder="1" applyAlignment="1" applyProtection="1">
      <alignment horizontal="right" vertical="top" wrapText="1"/>
      <protection hidden="1"/>
    </xf>
    <xf numFmtId="14" fontId="1" fillId="2" borderId="1" xfId="1" applyNumberFormat="1" applyFont="1" applyFill="1" applyBorder="1" applyAlignment="1" applyProtection="1">
      <alignment horizontal="right" vertical="top" wrapText="1"/>
      <protection hidden="1"/>
    </xf>
    <xf numFmtId="164" fontId="1" fillId="2" borderId="1" xfId="1" applyNumberFormat="1" applyFont="1" applyFill="1" applyBorder="1" applyAlignment="1" applyProtection="1">
      <alignment horizontal="right" vertical="top" wrapText="1"/>
      <protection hidden="1"/>
    </xf>
    <xf numFmtId="165" fontId="1" fillId="2" borderId="1" xfId="1" applyNumberFormat="1" applyFont="1" applyFill="1" applyBorder="1" applyAlignment="1" applyProtection="1">
      <alignment horizontal="right" vertical="top" wrapText="1"/>
      <protection hidden="1"/>
    </xf>
    <xf numFmtId="0" fontId="1" fillId="2" borderId="1" xfId="0" applyFont="1" applyFill="1" applyBorder="1" applyAlignment="1" applyProtection="1">
      <alignment horizontal="right" vertical="top" wrapText="1"/>
    </xf>
    <xf numFmtId="49" fontId="0" fillId="0" borderId="1" xfId="0" applyNumberFormat="1" applyFill="1" applyBorder="1" applyAlignment="1" applyProtection="1">
      <alignment horizontal="right" vertical="top" wrapText="1"/>
    </xf>
    <xf numFmtId="0" fontId="1" fillId="0" borderId="1" xfId="2" applyFill="1" applyBorder="1" applyAlignment="1" applyProtection="1">
      <alignment horizontal="right" wrapText="1"/>
    </xf>
    <xf numFmtId="0" fontId="0" fillId="0" borderId="0" xfId="0" applyProtection="1"/>
    <xf numFmtId="2" fontId="0" fillId="3" borderId="1" xfId="0" applyNumberFormat="1" applyFill="1" applyBorder="1" applyAlignment="1" applyProtection="1">
      <alignment horizontal="right" vertical="top" wrapText="1"/>
    </xf>
    <xf numFmtId="0" fontId="3" fillId="2" borderId="1" xfId="0" applyFont="1" applyFill="1" applyBorder="1" applyAlignment="1" applyProtection="1">
      <alignment horizontal="right" vertical="top" wrapText="1"/>
    </xf>
    <xf numFmtId="1" fontId="1" fillId="3" borderId="1" xfId="0" applyNumberFormat="1" applyFont="1" applyFill="1" applyBorder="1" applyAlignment="1" applyProtection="1">
      <alignment horizontal="right" vertical="top" wrapText="1"/>
    </xf>
    <xf numFmtId="0" fontId="2" fillId="2" borderId="1" xfId="0" applyFont="1" applyFill="1" applyBorder="1" applyAlignment="1" applyProtection="1">
      <alignment horizontal="right" vertical="top" wrapText="1"/>
    </xf>
    <xf numFmtId="0" fontId="6" fillId="2" borderId="1" xfId="0" applyFont="1" applyFill="1" applyBorder="1" applyAlignment="1" applyProtection="1">
      <alignment horizontal="right" vertical="top" wrapText="1"/>
    </xf>
    <xf numFmtId="0" fontId="0" fillId="2" borderId="1" xfId="0" applyFill="1" applyBorder="1" applyAlignment="1" applyProtection="1">
      <alignment horizontal="right" vertical="top" wrapText="1"/>
    </xf>
    <xf numFmtId="167" fontId="1" fillId="2" borderId="1" xfId="1" applyNumberFormat="1" applyFont="1" applyFill="1" applyBorder="1" applyAlignment="1" applyProtection="1">
      <alignment horizontal="right" vertical="top" wrapText="1"/>
      <protection hidden="1"/>
    </xf>
    <xf numFmtId="167" fontId="7" fillId="2" borderId="1" xfId="1" applyNumberFormat="1" applyFont="1" applyFill="1" applyBorder="1" applyAlignment="1" applyProtection="1">
      <alignment horizontal="right" vertical="top" wrapText="1"/>
      <protection hidden="1"/>
    </xf>
    <xf numFmtId="167" fontId="2" fillId="2" borderId="1" xfId="1" applyNumberFormat="1" applyFont="1" applyFill="1" applyBorder="1" applyAlignment="1" applyProtection="1">
      <alignment horizontal="right" vertical="top" wrapText="1"/>
      <protection hidden="1"/>
    </xf>
    <xf numFmtId="0" fontId="0" fillId="3" borderId="1" xfId="0" applyFill="1" applyBorder="1" applyAlignment="1" applyProtection="1">
      <alignment horizontal="right" vertical="top" wrapText="1"/>
    </xf>
    <xf numFmtId="2" fontId="1" fillId="2" borderId="1" xfId="1" applyNumberFormat="1" applyFont="1" applyFill="1" applyBorder="1" applyAlignment="1" applyProtection="1">
      <alignment horizontal="right" vertical="top" wrapText="1"/>
      <protection hidden="1"/>
    </xf>
    <xf numFmtId="0" fontId="7" fillId="2" borderId="1" xfId="1" applyFont="1" applyFill="1" applyBorder="1" applyAlignment="1" applyProtection="1">
      <alignment horizontal="right" vertical="top" wrapText="1"/>
      <protection hidden="1"/>
    </xf>
    <xf numFmtId="167" fontId="1" fillId="2" borderId="1" xfId="1" applyNumberFormat="1" applyFont="1" applyFill="1" applyBorder="1" applyAlignment="1" applyProtection="1">
      <alignment horizontal="left" vertical="top" wrapText="1"/>
      <protection hidden="1"/>
    </xf>
    <xf numFmtId="2" fontId="2" fillId="2" borderId="1" xfId="1" applyNumberFormat="1" applyFont="1" applyFill="1" applyBorder="1" applyAlignment="1" applyProtection="1">
      <alignment horizontal="right" vertical="top" wrapText="1"/>
      <protection hidden="1"/>
    </xf>
    <xf numFmtId="2" fontId="4" fillId="3" borderId="1" xfId="0" applyNumberFormat="1" applyFont="1" applyFill="1" applyBorder="1" applyAlignment="1" applyProtection="1">
      <alignment horizontal="right" vertical="top" wrapText="1"/>
    </xf>
    <xf numFmtId="0" fontId="4" fillId="0" borderId="0" xfId="0" applyFont="1" applyProtection="1"/>
    <xf numFmtId="0" fontId="12" fillId="0" borderId="0" xfId="3" applyFont="1"/>
    <xf numFmtId="0" fontId="6" fillId="0" borderId="0" xfId="3" applyFont="1"/>
    <xf numFmtId="0" fontId="13" fillId="0" borderId="0" xfId="3" applyFont="1"/>
    <xf numFmtId="0" fontId="12" fillId="0" borderId="0" xfId="3" applyFont="1" applyAlignment="1">
      <alignment horizontal="left"/>
    </xf>
    <xf numFmtId="0" fontId="14" fillId="0" borderId="0" xfId="3" applyFont="1"/>
    <xf numFmtId="14" fontId="12" fillId="0" borderId="0" xfId="3" applyNumberFormat="1" applyFont="1" applyFill="1" applyAlignment="1">
      <alignment horizontal="left"/>
    </xf>
    <xf numFmtId="15" fontId="12" fillId="0" borderId="0" xfId="3" applyNumberFormat="1" applyFont="1"/>
    <xf numFmtId="0" fontId="0" fillId="0" borderId="1" xfId="0" applyFill="1" applyBorder="1" applyAlignment="1" applyProtection="1">
      <alignment horizontal="right" vertical="top" wrapText="1"/>
    </xf>
    <xf numFmtId="0" fontId="1" fillId="0" borderId="1" xfId="0" applyFont="1" applyFill="1" applyBorder="1" applyAlignment="1" applyProtection="1">
      <alignment horizontal="right" vertical="top" wrapText="1"/>
    </xf>
    <xf numFmtId="14" fontId="0" fillId="0" borderId="1" xfId="0" applyNumberFormat="1" applyFill="1" applyBorder="1" applyAlignment="1" applyProtection="1">
      <alignment horizontal="right" vertical="top" wrapText="1"/>
    </xf>
    <xf numFmtId="0" fontId="1" fillId="3" borderId="1" xfId="0" applyFont="1" applyFill="1" applyBorder="1" applyAlignment="1" applyProtection="1">
      <alignment horizontal="right" vertical="top" wrapText="1"/>
    </xf>
    <xf numFmtId="165" fontId="0" fillId="0" borderId="1" xfId="0" applyNumberFormat="1" applyFill="1" applyBorder="1" applyAlignment="1" applyProtection="1">
      <alignment horizontal="right" vertical="top" wrapText="1"/>
    </xf>
    <xf numFmtId="165" fontId="0" fillId="0" borderId="0" xfId="0" applyNumberFormat="1" applyProtection="1"/>
    <xf numFmtId="2" fontId="1" fillId="0" borderId="1" xfId="0" applyNumberFormat="1" applyFont="1" applyFill="1" applyBorder="1" applyAlignment="1" applyProtection="1">
      <alignment horizontal="right" vertical="top" wrapText="1"/>
    </xf>
    <xf numFmtId="166" fontId="1" fillId="0" borderId="1" xfId="0" applyNumberFormat="1" applyFont="1" applyFill="1" applyBorder="1" applyAlignment="1" applyProtection="1">
      <alignment horizontal="right" vertical="top" wrapText="1"/>
    </xf>
    <xf numFmtId="1" fontId="1" fillId="0" borderId="1" xfId="0" applyNumberFormat="1" applyFont="1" applyFill="1" applyBorder="1" applyAlignment="1" applyProtection="1">
      <alignment horizontal="right" vertical="top" wrapText="1"/>
    </xf>
    <xf numFmtId="0" fontId="4" fillId="0" borderId="1" xfId="0" applyFont="1" applyFill="1" applyBorder="1" applyAlignment="1" applyProtection="1">
      <alignment horizontal="right" vertical="top" wrapText="1"/>
    </xf>
    <xf numFmtId="0" fontId="1" fillId="0" borderId="1" xfId="0" applyFont="1" applyFill="1" applyBorder="1" applyAlignment="1" applyProtection="1">
      <alignment horizontal="left" vertical="top" wrapText="1"/>
    </xf>
    <xf numFmtId="0" fontId="4" fillId="2" borderId="1" xfId="0" applyFont="1" applyFill="1" applyBorder="1" applyAlignment="1" applyProtection="1">
      <alignment horizontal="right" vertical="top" wrapText="1"/>
    </xf>
    <xf numFmtId="165" fontId="1" fillId="0" borderId="1" xfId="0" applyNumberFormat="1" applyFont="1" applyFill="1" applyBorder="1" applyAlignment="1" applyProtection="1">
      <alignment horizontal="right" vertical="top"/>
    </xf>
    <xf numFmtId="2" fontId="0" fillId="0" borderId="1" xfId="0" applyNumberFormat="1" applyFill="1" applyBorder="1" applyAlignment="1" applyProtection="1">
      <alignment horizontal="right" vertical="top" wrapText="1"/>
    </xf>
    <xf numFmtId="2" fontId="0" fillId="0" borderId="0" xfId="0" applyNumberFormat="1" applyProtection="1"/>
    <xf numFmtId="21" fontId="0" fillId="0" borderId="1" xfId="0" applyNumberFormat="1" applyFill="1" applyBorder="1" applyAlignment="1" applyProtection="1">
      <alignment horizontal="right" vertical="top" wrapText="1"/>
    </xf>
    <xf numFmtId="0" fontId="0" fillId="0" borderId="1" xfId="0" applyFill="1" applyBorder="1" applyAlignment="1" applyProtection="1">
      <alignment horizontal="left" vertical="top" wrapText="1"/>
    </xf>
    <xf numFmtId="2" fontId="0" fillId="0" borderId="1" xfId="0" quotePrefix="1" applyNumberFormat="1" applyFill="1" applyBorder="1" applyAlignment="1" applyProtection="1">
      <alignment horizontal="right" vertical="top" wrapText="1"/>
    </xf>
    <xf numFmtId="2" fontId="1" fillId="0" borderId="1" xfId="0" applyNumberFormat="1" applyFont="1" applyFill="1" applyBorder="1" applyAlignment="1" applyProtection="1">
      <alignment horizontal="right" vertical="top"/>
    </xf>
    <xf numFmtId="2" fontId="1" fillId="0" borderId="1" xfId="0" quotePrefix="1" applyNumberFormat="1" applyFont="1" applyFill="1" applyBorder="1" applyAlignment="1" applyProtection="1">
      <alignment horizontal="right" vertical="top"/>
    </xf>
    <xf numFmtId="168" fontId="1" fillId="3" borderId="1" xfId="0" applyNumberFormat="1" applyFont="1" applyFill="1" applyBorder="1" applyAlignment="1" applyProtection="1">
      <alignment horizontal="right" vertical="top" wrapText="1"/>
    </xf>
    <xf numFmtId="0" fontId="0" fillId="0" borderId="1" xfId="0" applyBorder="1" applyAlignment="1" applyProtection="1">
      <alignment horizontal="right" vertical="top" wrapText="1"/>
    </xf>
    <xf numFmtId="0" fontId="0" fillId="0" borderId="0" xfId="0" applyAlignment="1" applyProtection="1">
      <alignment horizontal="right" vertical="top" wrapText="1"/>
    </xf>
    <xf numFmtId="165" fontId="0" fillId="0" borderId="0" xfId="0" applyNumberFormat="1" applyAlignment="1" applyProtection="1">
      <alignment horizontal="right" vertical="top" wrapText="1"/>
    </xf>
    <xf numFmtId="165" fontId="1" fillId="0" borderId="1" xfId="0" applyNumberFormat="1" applyFont="1" applyFill="1" applyBorder="1" applyAlignment="1" applyProtection="1">
      <alignment horizontal="right" vertical="top" wrapText="1"/>
    </xf>
    <xf numFmtId="0" fontId="16" fillId="0" borderId="0" xfId="0" applyFont="1" applyAlignment="1" applyProtection="1">
      <alignment horizontal="right" vertical="top" wrapText="1"/>
    </xf>
    <xf numFmtId="0" fontId="12" fillId="0" borderId="0" xfId="3" applyFont="1" applyAlignment="1">
      <alignment horizontal="right"/>
    </xf>
    <xf numFmtId="0" fontId="15" fillId="0" borderId="0" xfId="3" applyFont="1" applyAlignment="1">
      <alignment wrapText="1"/>
    </xf>
    <xf numFmtId="0" fontId="12" fillId="0" borderId="0" xfId="3" applyFont="1" applyAlignment="1"/>
  </cellXfs>
  <cellStyles count="4">
    <cellStyle name="Normal" xfId="0" builtinId="0"/>
    <cellStyle name="Normal 10" xfId="2"/>
    <cellStyle name="Normal 2" xfId="1"/>
    <cellStyle name="Normal 3" xfId="3"/>
  </cellStyles>
  <dxfs count="70">
    <dxf>
      <font>
        <b/>
        <i/>
      </font>
    </dxf>
    <dxf>
      <font>
        <b/>
        <i/>
        <strike val="0"/>
      </font>
    </dxf>
    <dxf>
      <font>
        <b/>
        <i/>
      </font>
    </dxf>
    <dxf>
      <font>
        <b/>
        <i/>
        <strike val="0"/>
      </font>
    </dxf>
    <dxf>
      <font>
        <b/>
        <i/>
      </font>
    </dxf>
    <dxf>
      <font>
        <b/>
        <i/>
        <strike val="0"/>
      </font>
    </dxf>
    <dxf>
      <font>
        <b/>
        <i/>
        <strike val="0"/>
      </font>
    </dxf>
    <dxf>
      <font>
        <b/>
        <i/>
      </font>
    </dxf>
    <dxf>
      <font>
        <b/>
        <i/>
        <strike val="0"/>
      </font>
    </dxf>
    <dxf>
      <font>
        <b/>
        <i/>
        <strike val="0"/>
      </font>
    </dxf>
    <dxf>
      <font>
        <b/>
        <i/>
        <strike val="0"/>
      </font>
    </dxf>
    <dxf>
      <font>
        <strike val="0"/>
      </font>
      <fill>
        <patternFill>
          <bgColor rgb="FFFF0000"/>
        </patternFill>
      </fill>
    </dxf>
    <dxf>
      <font>
        <b/>
        <i/>
        <strike val="0"/>
      </font>
    </dxf>
    <dxf>
      <font>
        <b/>
        <i/>
      </font>
    </dxf>
    <dxf>
      <font>
        <b/>
        <i/>
        <strike val="0"/>
      </font>
    </dxf>
    <dxf>
      <font>
        <b/>
        <i/>
        <strike val="0"/>
      </font>
    </dxf>
    <dxf>
      <font>
        <b/>
        <i/>
        <strike val="0"/>
      </font>
    </dxf>
    <dxf>
      <font>
        <strike val="0"/>
      </font>
      <fill>
        <patternFill>
          <bgColor rgb="FFFF0000"/>
        </patternFill>
      </fill>
    </dxf>
    <dxf>
      <font>
        <b/>
        <i/>
      </font>
    </dxf>
    <dxf>
      <font>
        <b/>
        <i/>
        <strike val="0"/>
      </font>
    </dxf>
    <dxf>
      <font>
        <b/>
        <i/>
      </font>
    </dxf>
    <dxf>
      <font>
        <b/>
        <i/>
        <strike val="0"/>
      </font>
    </dxf>
    <dxf>
      <font>
        <b/>
        <i/>
        <strike val="0"/>
      </font>
    </dxf>
    <dxf>
      <font>
        <b/>
        <i/>
        <strike val="0"/>
      </font>
    </dxf>
    <dxf>
      <font>
        <b/>
        <i/>
        <strike val="0"/>
      </font>
    </dxf>
    <dxf>
      <font>
        <b/>
        <i/>
        <strike val="0"/>
      </font>
    </dxf>
    <dxf>
      <font>
        <b/>
        <i/>
        <strike val="0"/>
      </font>
    </dxf>
    <dxf>
      <font>
        <b/>
        <i/>
        <strike val="0"/>
      </font>
    </dxf>
    <dxf>
      <font>
        <b/>
        <i/>
        <strike val="0"/>
      </font>
    </dxf>
    <dxf>
      <font>
        <b/>
        <i/>
        <strike val="0"/>
      </font>
    </dxf>
    <dxf>
      <font>
        <b/>
        <i/>
      </font>
    </dxf>
    <dxf>
      <font>
        <b/>
        <i/>
        <strike val="0"/>
      </font>
    </dxf>
    <dxf>
      <font>
        <b/>
        <i/>
        <strike val="0"/>
      </font>
    </dxf>
    <dxf>
      <font>
        <b/>
        <i/>
        <strike val="0"/>
      </font>
    </dxf>
    <dxf>
      <font>
        <b/>
        <i/>
        <strike val="0"/>
      </font>
    </dxf>
    <dxf>
      <font>
        <b/>
        <i/>
        <strike val="0"/>
      </font>
    </dxf>
    <dxf>
      <font>
        <b/>
        <i/>
        <strike val="0"/>
      </font>
    </dxf>
    <dxf>
      <font>
        <b/>
        <i/>
        <strike val="0"/>
      </font>
    </dxf>
    <dxf>
      <font>
        <b/>
        <i/>
      </font>
    </dxf>
    <dxf>
      <font>
        <b/>
        <i/>
        <strike val="0"/>
      </font>
    </dxf>
    <dxf>
      <font>
        <b/>
        <i/>
      </font>
    </dxf>
    <dxf>
      <font>
        <b/>
        <i/>
        <strike val="0"/>
      </font>
    </dxf>
    <dxf>
      <font>
        <b/>
        <i/>
        <strike val="0"/>
      </font>
    </dxf>
    <dxf>
      <font>
        <b/>
        <i/>
      </font>
    </dxf>
    <dxf>
      <font>
        <b/>
        <i/>
        <strike val="0"/>
      </font>
    </dxf>
    <dxf>
      <font>
        <b/>
        <i/>
        <strike val="0"/>
      </font>
    </dxf>
    <dxf>
      <font>
        <b/>
        <i/>
        <strike val="0"/>
      </font>
    </dxf>
    <dxf>
      <font>
        <b/>
        <i/>
        <strike val="0"/>
      </font>
    </dxf>
    <dxf>
      <font>
        <b/>
        <i/>
        <strike val="0"/>
      </font>
    </dxf>
    <dxf>
      <font>
        <b/>
        <i/>
      </font>
    </dxf>
    <dxf>
      <font>
        <b/>
        <i/>
        <strike val="0"/>
      </font>
    </dxf>
    <dxf>
      <font>
        <strike val="0"/>
      </font>
      <fill>
        <patternFill>
          <bgColor rgb="FFFF0000"/>
        </patternFill>
      </fill>
    </dxf>
    <dxf>
      <font>
        <b/>
        <i/>
        <strike val="0"/>
      </font>
    </dxf>
    <dxf>
      <font>
        <b/>
        <i/>
      </font>
    </dxf>
    <dxf>
      <font>
        <b/>
        <i/>
        <strike val="0"/>
      </font>
    </dxf>
    <dxf>
      <font>
        <strike val="0"/>
      </font>
      <fill>
        <patternFill>
          <bgColor rgb="FFFF0000"/>
        </patternFill>
      </fill>
    </dxf>
    <dxf>
      <font>
        <b/>
        <i/>
        <strike val="0"/>
      </font>
    </dxf>
    <dxf>
      <font>
        <b/>
        <i/>
      </font>
    </dxf>
    <dxf>
      <font>
        <b/>
        <i/>
        <strike val="0"/>
      </font>
    </dxf>
    <dxf>
      <font>
        <strike val="0"/>
      </font>
      <fill>
        <patternFill>
          <bgColor rgb="FFFF0000"/>
        </patternFill>
      </fill>
    </dxf>
    <dxf>
      <font>
        <b/>
        <i/>
        <strike val="0"/>
      </font>
    </dxf>
    <dxf>
      <font>
        <b/>
        <i/>
      </font>
    </dxf>
    <dxf>
      <font>
        <b/>
        <i/>
        <strike val="0"/>
      </font>
    </dxf>
    <dxf>
      <font>
        <strike val="0"/>
      </font>
      <fill>
        <patternFill>
          <bgColor rgb="FFFF0000"/>
        </patternFill>
      </fill>
    </dxf>
    <dxf>
      <font>
        <b/>
        <i/>
        <strike val="0"/>
      </font>
    </dxf>
    <dxf>
      <font>
        <b/>
        <i/>
        <strike val="0"/>
      </font>
    </dxf>
    <dxf>
      <font>
        <b/>
        <i/>
      </font>
    </dxf>
    <dxf>
      <font>
        <b/>
        <i/>
        <strike val="0"/>
      </font>
    </dxf>
    <dxf>
      <font>
        <strike val="0"/>
      </font>
      <fill>
        <patternFill>
          <bgColor rgb="FFFF0000"/>
        </patternFill>
      </fill>
    </dxf>
    <dxf>
      <font>
        <b/>
        <i val="0"/>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447675</xdr:colOff>
      <xdr:row>6</xdr:row>
      <xdr:rowOff>0</xdr:rowOff>
    </xdr:to>
    <xdr:pic>
      <xdr:nvPicPr>
        <xdr:cNvPr id="2" name="Picture 1" descr="Intertek logo">
          <a:extLst>
            <a:ext uri="{FF2B5EF4-FFF2-40B4-BE49-F238E27FC236}">
              <a16:creationId xmlns:a16="http://schemas.microsoft.com/office/drawing/2014/main" xmlns="" id="{B86BFC61-A234-4995-A69B-E6C79F27EB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240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32</xdr:row>
      <xdr:rowOff>133350</xdr:rowOff>
    </xdr:from>
    <xdr:to>
      <xdr:col>4</xdr:col>
      <xdr:colOff>0</xdr:colOff>
      <xdr:row>34</xdr:row>
      <xdr:rowOff>19050</xdr:rowOff>
    </xdr:to>
    <xdr:pic>
      <xdr:nvPicPr>
        <xdr:cNvPr id="6" name="Picture 5">
          <a:extLst>
            <a:ext uri="{FF2B5EF4-FFF2-40B4-BE49-F238E27FC236}">
              <a16:creationId xmlns:a16="http://schemas.microsoft.com/office/drawing/2014/main" xmlns="" id="{97A6084E-0190-4677-B9B0-F1DB816B4F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3050" y="5648325"/>
          <a:ext cx="1495425"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537921</xdr:colOff>
      <xdr:row>56</xdr:row>
      <xdr:rowOff>98469</xdr:rowOff>
    </xdr:to>
    <xdr:pic>
      <xdr:nvPicPr>
        <xdr:cNvPr id="3" name="Picture 2">
          <a:extLst>
            <a:ext uri="{FF2B5EF4-FFF2-40B4-BE49-F238E27FC236}">
              <a16:creationId xmlns:a16="http://schemas.microsoft.com/office/drawing/2014/main" xmlns="" id="{9A376DEA-430E-4CC0-B678-59D5C5CB2AD3}"/>
            </a:ext>
          </a:extLst>
        </xdr:cNvPr>
        <xdr:cNvPicPr>
          <a:picLocks noChangeAspect="1"/>
        </xdr:cNvPicPr>
      </xdr:nvPicPr>
      <xdr:blipFill>
        <a:blip xmlns:r="http://schemas.openxmlformats.org/officeDocument/2006/relationships" r:embed="rId1"/>
        <a:stretch>
          <a:fillRect/>
        </a:stretch>
      </xdr:blipFill>
      <xdr:spPr>
        <a:xfrm>
          <a:off x="0" y="0"/>
          <a:ext cx="16997121" cy="10766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537921</xdr:colOff>
      <xdr:row>56</xdr:row>
      <xdr:rowOff>98469</xdr:rowOff>
    </xdr:to>
    <xdr:pic>
      <xdr:nvPicPr>
        <xdr:cNvPr id="2" name="Picture 1">
          <a:extLst>
            <a:ext uri="{FF2B5EF4-FFF2-40B4-BE49-F238E27FC236}">
              <a16:creationId xmlns:a16="http://schemas.microsoft.com/office/drawing/2014/main" xmlns="" id="{88912B7B-1F8C-43FB-91DE-124BE5A1326C}"/>
            </a:ext>
          </a:extLst>
        </xdr:cNvPr>
        <xdr:cNvPicPr>
          <a:picLocks noChangeAspect="1"/>
        </xdr:cNvPicPr>
      </xdr:nvPicPr>
      <xdr:blipFill>
        <a:blip xmlns:r="http://schemas.openxmlformats.org/officeDocument/2006/relationships" r:embed="rId1"/>
        <a:stretch>
          <a:fillRect/>
        </a:stretch>
      </xdr:blipFill>
      <xdr:spPr>
        <a:xfrm>
          <a:off x="0" y="0"/>
          <a:ext cx="16997121" cy="10766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8:I46"/>
  <sheetViews>
    <sheetView windowProtection="1" workbookViewId="0">
      <selection activeCell="B27" sqref="B27"/>
    </sheetView>
  </sheetViews>
  <sheetFormatPr defaultRowHeight="13.5" x14ac:dyDescent="0.2"/>
  <cols>
    <col min="1" max="1" width="13.85546875" style="26" customWidth="1"/>
    <col min="2" max="3" width="11.28515625" style="26" bestFit="1" customWidth="1"/>
    <col min="4" max="6" width="9.140625" style="26"/>
    <col min="7" max="7" width="34.42578125" style="26" customWidth="1"/>
    <col min="8" max="8" width="2.42578125" style="26" hidden="1" customWidth="1"/>
    <col min="9" max="9" width="0.140625" style="26" hidden="1" customWidth="1"/>
    <col min="10" max="256" width="9.140625" style="26"/>
    <col min="257" max="257" width="13.85546875" style="26" customWidth="1"/>
    <col min="258" max="259" width="11.28515625" style="26" bestFit="1" customWidth="1"/>
    <col min="260" max="262" width="9.140625" style="26"/>
    <col min="263" max="263" width="34.42578125" style="26" customWidth="1"/>
    <col min="264" max="265" width="0" style="26" hidden="1" customWidth="1"/>
    <col min="266" max="512" width="9.140625" style="26"/>
    <col min="513" max="513" width="13.85546875" style="26" customWidth="1"/>
    <col min="514" max="515" width="11.28515625" style="26" bestFit="1" customWidth="1"/>
    <col min="516" max="518" width="9.140625" style="26"/>
    <col min="519" max="519" width="34.42578125" style="26" customWidth="1"/>
    <col min="520" max="521" width="0" style="26" hidden="1" customWidth="1"/>
    <col min="522" max="768" width="9.140625" style="26"/>
    <col min="769" max="769" width="13.85546875" style="26" customWidth="1"/>
    <col min="770" max="771" width="11.28515625" style="26" bestFit="1" customWidth="1"/>
    <col min="772" max="774" width="9.140625" style="26"/>
    <col min="775" max="775" width="34.42578125" style="26" customWidth="1"/>
    <col min="776" max="777" width="0" style="26" hidden="1" customWidth="1"/>
    <col min="778" max="1024" width="9.140625" style="26"/>
    <col min="1025" max="1025" width="13.85546875" style="26" customWidth="1"/>
    <col min="1026" max="1027" width="11.28515625" style="26" bestFit="1" customWidth="1"/>
    <col min="1028" max="1030" width="9.140625" style="26"/>
    <col min="1031" max="1031" width="34.42578125" style="26" customWidth="1"/>
    <col min="1032" max="1033" width="0" style="26" hidden="1" customWidth="1"/>
    <col min="1034" max="1280" width="9.140625" style="26"/>
    <col min="1281" max="1281" width="13.85546875" style="26" customWidth="1"/>
    <col min="1282" max="1283" width="11.28515625" style="26" bestFit="1" customWidth="1"/>
    <col min="1284" max="1286" width="9.140625" style="26"/>
    <col min="1287" max="1287" width="34.42578125" style="26" customWidth="1"/>
    <col min="1288" max="1289" width="0" style="26" hidden="1" customWidth="1"/>
    <col min="1290" max="1536" width="9.140625" style="26"/>
    <col min="1537" max="1537" width="13.85546875" style="26" customWidth="1"/>
    <col min="1538" max="1539" width="11.28515625" style="26" bestFit="1" customWidth="1"/>
    <col min="1540" max="1542" width="9.140625" style="26"/>
    <col min="1543" max="1543" width="34.42578125" style="26" customWidth="1"/>
    <col min="1544" max="1545" width="0" style="26" hidden="1" customWidth="1"/>
    <col min="1546" max="1792" width="9.140625" style="26"/>
    <col min="1793" max="1793" width="13.85546875" style="26" customWidth="1"/>
    <col min="1794" max="1795" width="11.28515625" style="26" bestFit="1" customWidth="1"/>
    <col min="1796" max="1798" width="9.140625" style="26"/>
    <col min="1799" max="1799" width="34.42578125" style="26" customWidth="1"/>
    <col min="1800" max="1801" width="0" style="26" hidden="1" customWidth="1"/>
    <col min="1802" max="2048" width="9.140625" style="26"/>
    <col min="2049" max="2049" width="13.85546875" style="26" customWidth="1"/>
    <col min="2050" max="2051" width="11.28515625" style="26" bestFit="1" customWidth="1"/>
    <col min="2052" max="2054" width="9.140625" style="26"/>
    <col min="2055" max="2055" width="34.42578125" style="26" customWidth="1"/>
    <col min="2056" max="2057" width="0" style="26" hidden="1" customWidth="1"/>
    <col min="2058" max="2304" width="9.140625" style="26"/>
    <col min="2305" max="2305" width="13.85546875" style="26" customWidth="1"/>
    <col min="2306" max="2307" width="11.28515625" style="26" bestFit="1" customWidth="1"/>
    <col min="2308" max="2310" width="9.140625" style="26"/>
    <col min="2311" max="2311" width="34.42578125" style="26" customWidth="1"/>
    <col min="2312" max="2313" width="0" style="26" hidden="1" customWidth="1"/>
    <col min="2314" max="2560" width="9.140625" style="26"/>
    <col min="2561" max="2561" width="13.85546875" style="26" customWidth="1"/>
    <col min="2562" max="2563" width="11.28515625" style="26" bestFit="1" customWidth="1"/>
    <col min="2564" max="2566" width="9.140625" style="26"/>
    <col min="2567" max="2567" width="34.42578125" style="26" customWidth="1"/>
    <col min="2568" max="2569" width="0" style="26" hidden="1" customWidth="1"/>
    <col min="2570" max="2816" width="9.140625" style="26"/>
    <col min="2817" max="2817" width="13.85546875" style="26" customWidth="1"/>
    <col min="2818" max="2819" width="11.28515625" style="26" bestFit="1" customWidth="1"/>
    <col min="2820" max="2822" width="9.140625" style="26"/>
    <col min="2823" max="2823" width="34.42578125" style="26" customWidth="1"/>
    <col min="2824" max="2825" width="0" style="26" hidden="1" customWidth="1"/>
    <col min="2826" max="3072" width="9.140625" style="26"/>
    <col min="3073" max="3073" width="13.85546875" style="26" customWidth="1"/>
    <col min="3074" max="3075" width="11.28515625" style="26" bestFit="1" customWidth="1"/>
    <col min="3076" max="3078" width="9.140625" style="26"/>
    <col min="3079" max="3079" width="34.42578125" style="26" customWidth="1"/>
    <col min="3080" max="3081" width="0" style="26" hidden="1" customWidth="1"/>
    <col min="3082" max="3328" width="9.140625" style="26"/>
    <col min="3329" max="3329" width="13.85546875" style="26" customWidth="1"/>
    <col min="3330" max="3331" width="11.28515625" style="26" bestFit="1" customWidth="1"/>
    <col min="3332" max="3334" width="9.140625" style="26"/>
    <col min="3335" max="3335" width="34.42578125" style="26" customWidth="1"/>
    <col min="3336" max="3337" width="0" style="26" hidden="1" customWidth="1"/>
    <col min="3338" max="3584" width="9.140625" style="26"/>
    <col min="3585" max="3585" width="13.85546875" style="26" customWidth="1"/>
    <col min="3586" max="3587" width="11.28515625" style="26" bestFit="1" customWidth="1"/>
    <col min="3588" max="3590" width="9.140625" style="26"/>
    <col min="3591" max="3591" width="34.42578125" style="26" customWidth="1"/>
    <col min="3592" max="3593" width="0" style="26" hidden="1" customWidth="1"/>
    <col min="3594" max="3840" width="9.140625" style="26"/>
    <col min="3841" max="3841" width="13.85546875" style="26" customWidth="1"/>
    <col min="3842" max="3843" width="11.28515625" style="26" bestFit="1" customWidth="1"/>
    <col min="3844" max="3846" width="9.140625" style="26"/>
    <col min="3847" max="3847" width="34.42578125" style="26" customWidth="1"/>
    <col min="3848" max="3849" width="0" style="26" hidden="1" customWidth="1"/>
    <col min="3850" max="4096" width="9.140625" style="26"/>
    <col min="4097" max="4097" width="13.85546875" style="26" customWidth="1"/>
    <col min="4098" max="4099" width="11.28515625" style="26" bestFit="1" customWidth="1"/>
    <col min="4100" max="4102" width="9.140625" style="26"/>
    <col min="4103" max="4103" width="34.42578125" style="26" customWidth="1"/>
    <col min="4104" max="4105" width="0" style="26" hidden="1" customWidth="1"/>
    <col min="4106" max="4352" width="9.140625" style="26"/>
    <col min="4353" max="4353" width="13.85546875" style="26" customWidth="1"/>
    <col min="4354" max="4355" width="11.28515625" style="26" bestFit="1" customWidth="1"/>
    <col min="4356" max="4358" width="9.140625" style="26"/>
    <col min="4359" max="4359" width="34.42578125" style="26" customWidth="1"/>
    <col min="4360" max="4361" width="0" style="26" hidden="1" customWidth="1"/>
    <col min="4362" max="4608" width="9.140625" style="26"/>
    <col min="4609" max="4609" width="13.85546875" style="26" customWidth="1"/>
    <col min="4610" max="4611" width="11.28515625" style="26" bestFit="1" customWidth="1"/>
    <col min="4612" max="4614" width="9.140625" style="26"/>
    <col min="4615" max="4615" width="34.42578125" style="26" customWidth="1"/>
    <col min="4616" max="4617" width="0" style="26" hidden="1" customWidth="1"/>
    <col min="4618" max="4864" width="9.140625" style="26"/>
    <col min="4865" max="4865" width="13.85546875" style="26" customWidth="1"/>
    <col min="4866" max="4867" width="11.28515625" style="26" bestFit="1" customWidth="1"/>
    <col min="4868" max="4870" width="9.140625" style="26"/>
    <col min="4871" max="4871" width="34.42578125" style="26" customWidth="1"/>
    <col min="4872" max="4873" width="0" style="26" hidden="1" customWidth="1"/>
    <col min="4874" max="5120" width="9.140625" style="26"/>
    <col min="5121" max="5121" width="13.85546875" style="26" customWidth="1"/>
    <col min="5122" max="5123" width="11.28515625" style="26" bestFit="1" customWidth="1"/>
    <col min="5124" max="5126" width="9.140625" style="26"/>
    <col min="5127" max="5127" width="34.42578125" style="26" customWidth="1"/>
    <col min="5128" max="5129" width="0" style="26" hidden="1" customWidth="1"/>
    <col min="5130" max="5376" width="9.140625" style="26"/>
    <col min="5377" max="5377" width="13.85546875" style="26" customWidth="1"/>
    <col min="5378" max="5379" width="11.28515625" style="26" bestFit="1" customWidth="1"/>
    <col min="5380" max="5382" width="9.140625" style="26"/>
    <col min="5383" max="5383" width="34.42578125" style="26" customWidth="1"/>
    <col min="5384" max="5385" width="0" style="26" hidden="1" customWidth="1"/>
    <col min="5386" max="5632" width="9.140625" style="26"/>
    <col min="5633" max="5633" width="13.85546875" style="26" customWidth="1"/>
    <col min="5634" max="5635" width="11.28515625" style="26" bestFit="1" customWidth="1"/>
    <col min="5636" max="5638" width="9.140625" style="26"/>
    <col min="5639" max="5639" width="34.42578125" style="26" customWidth="1"/>
    <col min="5640" max="5641" width="0" style="26" hidden="1" customWidth="1"/>
    <col min="5642" max="5888" width="9.140625" style="26"/>
    <col min="5889" max="5889" width="13.85546875" style="26" customWidth="1"/>
    <col min="5890" max="5891" width="11.28515625" style="26" bestFit="1" customWidth="1"/>
    <col min="5892" max="5894" width="9.140625" style="26"/>
    <col min="5895" max="5895" width="34.42578125" style="26" customWidth="1"/>
    <col min="5896" max="5897" width="0" style="26" hidden="1" customWidth="1"/>
    <col min="5898" max="6144" width="9.140625" style="26"/>
    <col min="6145" max="6145" width="13.85546875" style="26" customWidth="1"/>
    <col min="6146" max="6147" width="11.28515625" style="26" bestFit="1" customWidth="1"/>
    <col min="6148" max="6150" width="9.140625" style="26"/>
    <col min="6151" max="6151" width="34.42578125" style="26" customWidth="1"/>
    <col min="6152" max="6153" width="0" style="26" hidden="1" customWidth="1"/>
    <col min="6154" max="6400" width="9.140625" style="26"/>
    <col min="6401" max="6401" width="13.85546875" style="26" customWidth="1"/>
    <col min="6402" max="6403" width="11.28515625" style="26" bestFit="1" customWidth="1"/>
    <col min="6404" max="6406" width="9.140625" style="26"/>
    <col min="6407" max="6407" width="34.42578125" style="26" customWidth="1"/>
    <col min="6408" max="6409" width="0" style="26" hidden="1" customWidth="1"/>
    <col min="6410" max="6656" width="9.140625" style="26"/>
    <col min="6657" max="6657" width="13.85546875" style="26" customWidth="1"/>
    <col min="6658" max="6659" width="11.28515625" style="26" bestFit="1" customWidth="1"/>
    <col min="6660" max="6662" width="9.140625" style="26"/>
    <col min="6663" max="6663" width="34.42578125" style="26" customWidth="1"/>
    <col min="6664" max="6665" width="0" style="26" hidden="1" customWidth="1"/>
    <col min="6666" max="6912" width="9.140625" style="26"/>
    <col min="6913" max="6913" width="13.85546875" style="26" customWidth="1"/>
    <col min="6914" max="6915" width="11.28515625" style="26" bestFit="1" customWidth="1"/>
    <col min="6916" max="6918" width="9.140625" style="26"/>
    <col min="6919" max="6919" width="34.42578125" style="26" customWidth="1"/>
    <col min="6920" max="6921" width="0" style="26" hidden="1" customWidth="1"/>
    <col min="6922" max="7168" width="9.140625" style="26"/>
    <col min="7169" max="7169" width="13.85546875" style="26" customWidth="1"/>
    <col min="7170" max="7171" width="11.28515625" style="26" bestFit="1" customWidth="1"/>
    <col min="7172" max="7174" width="9.140625" style="26"/>
    <col min="7175" max="7175" width="34.42578125" style="26" customWidth="1"/>
    <col min="7176" max="7177" width="0" style="26" hidden="1" customWidth="1"/>
    <col min="7178" max="7424" width="9.140625" style="26"/>
    <col min="7425" max="7425" width="13.85546875" style="26" customWidth="1"/>
    <col min="7426" max="7427" width="11.28515625" style="26" bestFit="1" customWidth="1"/>
    <col min="7428" max="7430" width="9.140625" style="26"/>
    <col min="7431" max="7431" width="34.42578125" style="26" customWidth="1"/>
    <col min="7432" max="7433" width="0" style="26" hidden="1" customWidth="1"/>
    <col min="7434" max="7680" width="9.140625" style="26"/>
    <col min="7681" max="7681" width="13.85546875" style="26" customWidth="1"/>
    <col min="7682" max="7683" width="11.28515625" style="26" bestFit="1" customWidth="1"/>
    <col min="7684" max="7686" width="9.140625" style="26"/>
    <col min="7687" max="7687" width="34.42578125" style="26" customWidth="1"/>
    <col min="7688" max="7689" width="0" style="26" hidden="1" customWidth="1"/>
    <col min="7690" max="7936" width="9.140625" style="26"/>
    <col min="7937" max="7937" width="13.85546875" style="26" customWidth="1"/>
    <col min="7938" max="7939" width="11.28515625" style="26" bestFit="1" customWidth="1"/>
    <col min="7940" max="7942" width="9.140625" style="26"/>
    <col min="7943" max="7943" width="34.42578125" style="26" customWidth="1"/>
    <col min="7944" max="7945" width="0" style="26" hidden="1" customWidth="1"/>
    <col min="7946" max="8192" width="9.140625" style="26"/>
    <col min="8193" max="8193" width="13.85546875" style="26" customWidth="1"/>
    <col min="8194" max="8195" width="11.28515625" style="26" bestFit="1" customWidth="1"/>
    <col min="8196" max="8198" width="9.140625" style="26"/>
    <col min="8199" max="8199" width="34.42578125" style="26" customWidth="1"/>
    <col min="8200" max="8201" width="0" style="26" hidden="1" customWidth="1"/>
    <col min="8202" max="8448" width="9.140625" style="26"/>
    <col min="8449" max="8449" width="13.85546875" style="26" customWidth="1"/>
    <col min="8450" max="8451" width="11.28515625" style="26" bestFit="1" customWidth="1"/>
    <col min="8452" max="8454" width="9.140625" style="26"/>
    <col min="8455" max="8455" width="34.42578125" style="26" customWidth="1"/>
    <col min="8456" max="8457" width="0" style="26" hidden="1" customWidth="1"/>
    <col min="8458" max="8704" width="9.140625" style="26"/>
    <col min="8705" max="8705" width="13.85546875" style="26" customWidth="1"/>
    <col min="8706" max="8707" width="11.28515625" style="26" bestFit="1" customWidth="1"/>
    <col min="8708" max="8710" width="9.140625" style="26"/>
    <col min="8711" max="8711" width="34.42578125" style="26" customWidth="1"/>
    <col min="8712" max="8713" width="0" style="26" hidden="1" customWidth="1"/>
    <col min="8714" max="8960" width="9.140625" style="26"/>
    <col min="8961" max="8961" width="13.85546875" style="26" customWidth="1"/>
    <col min="8962" max="8963" width="11.28515625" style="26" bestFit="1" customWidth="1"/>
    <col min="8964" max="8966" width="9.140625" style="26"/>
    <col min="8967" max="8967" width="34.42578125" style="26" customWidth="1"/>
    <col min="8968" max="8969" width="0" style="26" hidden="1" customWidth="1"/>
    <col min="8970" max="9216" width="9.140625" style="26"/>
    <col min="9217" max="9217" width="13.85546875" style="26" customWidth="1"/>
    <col min="9218" max="9219" width="11.28515625" style="26" bestFit="1" customWidth="1"/>
    <col min="9220" max="9222" width="9.140625" style="26"/>
    <col min="9223" max="9223" width="34.42578125" style="26" customWidth="1"/>
    <col min="9224" max="9225" width="0" style="26" hidden="1" customWidth="1"/>
    <col min="9226" max="9472" width="9.140625" style="26"/>
    <col min="9473" max="9473" width="13.85546875" style="26" customWidth="1"/>
    <col min="9474" max="9475" width="11.28515625" style="26" bestFit="1" customWidth="1"/>
    <col min="9476" max="9478" width="9.140625" style="26"/>
    <col min="9479" max="9479" width="34.42578125" style="26" customWidth="1"/>
    <col min="9480" max="9481" width="0" style="26" hidden="1" customWidth="1"/>
    <col min="9482" max="9728" width="9.140625" style="26"/>
    <col min="9729" max="9729" width="13.85546875" style="26" customWidth="1"/>
    <col min="9730" max="9731" width="11.28515625" style="26" bestFit="1" customWidth="1"/>
    <col min="9732" max="9734" width="9.140625" style="26"/>
    <col min="9735" max="9735" width="34.42578125" style="26" customWidth="1"/>
    <col min="9736" max="9737" width="0" style="26" hidden="1" customWidth="1"/>
    <col min="9738" max="9984" width="9.140625" style="26"/>
    <col min="9985" max="9985" width="13.85546875" style="26" customWidth="1"/>
    <col min="9986" max="9987" width="11.28515625" style="26" bestFit="1" customWidth="1"/>
    <col min="9988" max="9990" width="9.140625" style="26"/>
    <col min="9991" max="9991" width="34.42578125" style="26" customWidth="1"/>
    <col min="9992" max="9993" width="0" style="26" hidden="1" customWidth="1"/>
    <col min="9994" max="10240" width="9.140625" style="26"/>
    <col min="10241" max="10241" width="13.85546875" style="26" customWidth="1"/>
    <col min="10242" max="10243" width="11.28515625" style="26" bestFit="1" customWidth="1"/>
    <col min="10244" max="10246" width="9.140625" style="26"/>
    <col min="10247" max="10247" width="34.42578125" style="26" customWidth="1"/>
    <col min="10248" max="10249" width="0" style="26" hidden="1" customWidth="1"/>
    <col min="10250" max="10496" width="9.140625" style="26"/>
    <col min="10497" max="10497" width="13.85546875" style="26" customWidth="1"/>
    <col min="10498" max="10499" width="11.28515625" style="26" bestFit="1" customWidth="1"/>
    <col min="10500" max="10502" width="9.140625" style="26"/>
    <col min="10503" max="10503" width="34.42578125" style="26" customWidth="1"/>
    <col min="10504" max="10505" width="0" style="26" hidden="1" customWidth="1"/>
    <col min="10506" max="10752" width="9.140625" style="26"/>
    <col min="10753" max="10753" width="13.85546875" style="26" customWidth="1"/>
    <col min="10754" max="10755" width="11.28515625" style="26" bestFit="1" customWidth="1"/>
    <col min="10756" max="10758" width="9.140625" style="26"/>
    <col min="10759" max="10759" width="34.42578125" style="26" customWidth="1"/>
    <col min="10760" max="10761" width="0" style="26" hidden="1" customWidth="1"/>
    <col min="10762" max="11008" width="9.140625" style="26"/>
    <col min="11009" max="11009" width="13.85546875" style="26" customWidth="1"/>
    <col min="11010" max="11011" width="11.28515625" style="26" bestFit="1" customWidth="1"/>
    <col min="11012" max="11014" width="9.140625" style="26"/>
    <col min="11015" max="11015" width="34.42578125" style="26" customWidth="1"/>
    <col min="11016" max="11017" width="0" style="26" hidden="1" customWidth="1"/>
    <col min="11018" max="11264" width="9.140625" style="26"/>
    <col min="11265" max="11265" width="13.85546875" style="26" customWidth="1"/>
    <col min="11266" max="11267" width="11.28515625" style="26" bestFit="1" customWidth="1"/>
    <col min="11268" max="11270" width="9.140625" style="26"/>
    <col min="11271" max="11271" width="34.42578125" style="26" customWidth="1"/>
    <col min="11272" max="11273" width="0" style="26" hidden="1" customWidth="1"/>
    <col min="11274" max="11520" width="9.140625" style="26"/>
    <col min="11521" max="11521" width="13.85546875" style="26" customWidth="1"/>
    <col min="11522" max="11523" width="11.28515625" style="26" bestFit="1" customWidth="1"/>
    <col min="11524" max="11526" width="9.140625" style="26"/>
    <col min="11527" max="11527" width="34.42578125" style="26" customWidth="1"/>
    <col min="11528" max="11529" width="0" style="26" hidden="1" customWidth="1"/>
    <col min="11530" max="11776" width="9.140625" style="26"/>
    <col min="11777" max="11777" width="13.85546875" style="26" customWidth="1"/>
    <col min="11778" max="11779" width="11.28515625" style="26" bestFit="1" customWidth="1"/>
    <col min="11780" max="11782" width="9.140625" style="26"/>
    <col min="11783" max="11783" width="34.42578125" style="26" customWidth="1"/>
    <col min="11784" max="11785" width="0" style="26" hidden="1" customWidth="1"/>
    <col min="11786" max="12032" width="9.140625" style="26"/>
    <col min="12033" max="12033" width="13.85546875" style="26" customWidth="1"/>
    <col min="12034" max="12035" width="11.28515625" style="26" bestFit="1" customWidth="1"/>
    <col min="12036" max="12038" width="9.140625" style="26"/>
    <col min="12039" max="12039" width="34.42578125" style="26" customWidth="1"/>
    <col min="12040" max="12041" width="0" style="26" hidden="1" customWidth="1"/>
    <col min="12042" max="12288" width="9.140625" style="26"/>
    <col min="12289" max="12289" width="13.85546875" style="26" customWidth="1"/>
    <col min="12290" max="12291" width="11.28515625" style="26" bestFit="1" customWidth="1"/>
    <col min="12292" max="12294" width="9.140625" style="26"/>
    <col min="12295" max="12295" width="34.42578125" style="26" customWidth="1"/>
    <col min="12296" max="12297" width="0" style="26" hidden="1" customWidth="1"/>
    <col min="12298" max="12544" width="9.140625" style="26"/>
    <col min="12545" max="12545" width="13.85546875" style="26" customWidth="1"/>
    <col min="12546" max="12547" width="11.28515625" style="26" bestFit="1" customWidth="1"/>
    <col min="12548" max="12550" width="9.140625" style="26"/>
    <col min="12551" max="12551" width="34.42578125" style="26" customWidth="1"/>
    <col min="12552" max="12553" width="0" style="26" hidden="1" customWidth="1"/>
    <col min="12554" max="12800" width="9.140625" style="26"/>
    <col min="12801" max="12801" width="13.85546875" style="26" customWidth="1"/>
    <col min="12802" max="12803" width="11.28515625" style="26" bestFit="1" customWidth="1"/>
    <col min="12804" max="12806" width="9.140625" style="26"/>
    <col min="12807" max="12807" width="34.42578125" style="26" customWidth="1"/>
    <col min="12808" max="12809" width="0" style="26" hidden="1" customWidth="1"/>
    <col min="12810" max="13056" width="9.140625" style="26"/>
    <col min="13057" max="13057" width="13.85546875" style="26" customWidth="1"/>
    <col min="13058" max="13059" width="11.28515625" style="26" bestFit="1" customWidth="1"/>
    <col min="13060" max="13062" width="9.140625" style="26"/>
    <col min="13063" max="13063" width="34.42578125" style="26" customWidth="1"/>
    <col min="13064" max="13065" width="0" style="26" hidden="1" customWidth="1"/>
    <col min="13066" max="13312" width="9.140625" style="26"/>
    <col min="13313" max="13313" width="13.85546875" style="26" customWidth="1"/>
    <col min="13314" max="13315" width="11.28515625" style="26" bestFit="1" customWidth="1"/>
    <col min="13316" max="13318" width="9.140625" style="26"/>
    <col min="13319" max="13319" width="34.42578125" style="26" customWidth="1"/>
    <col min="13320" max="13321" width="0" style="26" hidden="1" customWidth="1"/>
    <col min="13322" max="13568" width="9.140625" style="26"/>
    <col min="13569" max="13569" width="13.85546875" style="26" customWidth="1"/>
    <col min="13570" max="13571" width="11.28515625" style="26" bestFit="1" customWidth="1"/>
    <col min="13572" max="13574" width="9.140625" style="26"/>
    <col min="13575" max="13575" width="34.42578125" style="26" customWidth="1"/>
    <col min="13576" max="13577" width="0" style="26" hidden="1" customWidth="1"/>
    <col min="13578" max="13824" width="9.140625" style="26"/>
    <col min="13825" max="13825" width="13.85546875" style="26" customWidth="1"/>
    <col min="13826" max="13827" width="11.28515625" style="26" bestFit="1" customWidth="1"/>
    <col min="13828" max="13830" width="9.140625" style="26"/>
    <col min="13831" max="13831" width="34.42578125" style="26" customWidth="1"/>
    <col min="13832" max="13833" width="0" style="26" hidden="1" customWidth="1"/>
    <col min="13834" max="14080" width="9.140625" style="26"/>
    <col min="14081" max="14081" width="13.85546875" style="26" customWidth="1"/>
    <col min="14082" max="14083" width="11.28515625" style="26" bestFit="1" customWidth="1"/>
    <col min="14084" max="14086" width="9.140625" style="26"/>
    <col min="14087" max="14087" width="34.42578125" style="26" customWidth="1"/>
    <col min="14088" max="14089" width="0" style="26" hidden="1" customWidth="1"/>
    <col min="14090" max="14336" width="9.140625" style="26"/>
    <col min="14337" max="14337" width="13.85546875" style="26" customWidth="1"/>
    <col min="14338" max="14339" width="11.28515625" style="26" bestFit="1" customWidth="1"/>
    <col min="14340" max="14342" width="9.140625" style="26"/>
    <col min="14343" max="14343" width="34.42578125" style="26" customWidth="1"/>
    <col min="14344" max="14345" width="0" style="26" hidden="1" customWidth="1"/>
    <col min="14346" max="14592" width="9.140625" style="26"/>
    <col min="14593" max="14593" width="13.85546875" style="26" customWidth="1"/>
    <col min="14594" max="14595" width="11.28515625" style="26" bestFit="1" customWidth="1"/>
    <col min="14596" max="14598" width="9.140625" style="26"/>
    <col min="14599" max="14599" width="34.42578125" style="26" customWidth="1"/>
    <col min="14600" max="14601" width="0" style="26" hidden="1" customWidth="1"/>
    <col min="14602" max="14848" width="9.140625" style="26"/>
    <col min="14849" max="14849" width="13.85546875" style="26" customWidth="1"/>
    <col min="14850" max="14851" width="11.28515625" style="26" bestFit="1" customWidth="1"/>
    <col min="14852" max="14854" width="9.140625" style="26"/>
    <col min="14855" max="14855" width="34.42578125" style="26" customWidth="1"/>
    <col min="14856" max="14857" width="0" style="26" hidden="1" customWidth="1"/>
    <col min="14858" max="15104" width="9.140625" style="26"/>
    <col min="15105" max="15105" width="13.85546875" style="26" customWidth="1"/>
    <col min="15106" max="15107" width="11.28515625" style="26" bestFit="1" customWidth="1"/>
    <col min="15108" max="15110" width="9.140625" style="26"/>
    <col min="15111" max="15111" width="34.42578125" style="26" customWidth="1"/>
    <col min="15112" max="15113" width="0" style="26" hidden="1" customWidth="1"/>
    <col min="15114" max="15360" width="9.140625" style="26"/>
    <col min="15361" max="15361" width="13.85546875" style="26" customWidth="1"/>
    <col min="15362" max="15363" width="11.28515625" style="26" bestFit="1" customWidth="1"/>
    <col min="15364" max="15366" width="9.140625" style="26"/>
    <col min="15367" max="15367" width="34.42578125" style="26" customWidth="1"/>
    <col min="15368" max="15369" width="0" style="26" hidden="1" customWidth="1"/>
    <col min="15370" max="15616" width="9.140625" style="26"/>
    <col min="15617" max="15617" width="13.85546875" style="26" customWidth="1"/>
    <col min="15618" max="15619" width="11.28515625" style="26" bestFit="1" customWidth="1"/>
    <col min="15620" max="15622" width="9.140625" style="26"/>
    <col min="15623" max="15623" width="34.42578125" style="26" customWidth="1"/>
    <col min="15624" max="15625" width="0" style="26" hidden="1" customWidth="1"/>
    <col min="15626" max="15872" width="9.140625" style="26"/>
    <col min="15873" max="15873" width="13.85546875" style="26" customWidth="1"/>
    <col min="15874" max="15875" width="11.28515625" style="26" bestFit="1" customWidth="1"/>
    <col min="15876" max="15878" width="9.140625" style="26"/>
    <col min="15879" max="15879" width="34.42578125" style="26" customWidth="1"/>
    <col min="15880" max="15881" width="0" style="26" hidden="1" customWidth="1"/>
    <col min="15882" max="16128" width="9.140625" style="26"/>
    <col min="16129" max="16129" width="13.85546875" style="26" customWidth="1"/>
    <col min="16130" max="16131" width="11.28515625" style="26" bestFit="1" customWidth="1"/>
    <col min="16132" max="16134" width="9.140625" style="26"/>
    <col min="16135" max="16135" width="34.42578125" style="26" customWidth="1"/>
    <col min="16136" max="16137" width="0" style="26" hidden="1" customWidth="1"/>
    <col min="16138" max="16384" width="9.140625" style="26"/>
  </cols>
  <sheetData>
    <row r="8" spans="3:7" ht="15.75" x14ac:dyDescent="0.25">
      <c r="D8" s="27" t="s">
        <v>246</v>
      </c>
      <c r="E8" s="28"/>
    </row>
    <row r="9" spans="3:7" x14ac:dyDescent="0.2">
      <c r="C9" s="28"/>
      <c r="D9" s="28"/>
      <c r="E9" s="28"/>
    </row>
    <row r="11" spans="3:7" x14ac:dyDescent="0.2">
      <c r="G11" s="26" t="s">
        <v>247</v>
      </c>
    </row>
    <row r="12" spans="3:7" x14ac:dyDescent="0.2">
      <c r="G12" s="26" t="s">
        <v>248</v>
      </c>
    </row>
    <row r="13" spans="3:7" x14ac:dyDescent="0.2">
      <c r="G13" s="26" t="s">
        <v>249</v>
      </c>
    </row>
    <row r="14" spans="3:7" x14ac:dyDescent="0.2">
      <c r="G14" s="26" t="s">
        <v>250</v>
      </c>
    </row>
    <row r="15" spans="3:7" x14ac:dyDescent="0.2">
      <c r="G15" s="26" t="s">
        <v>251</v>
      </c>
    </row>
    <row r="19" spans="1:3" x14ac:dyDescent="0.2">
      <c r="A19" s="26" t="s">
        <v>252</v>
      </c>
      <c r="B19" s="26" t="s">
        <v>260</v>
      </c>
      <c r="C19" s="29"/>
    </row>
    <row r="20" spans="1:3" x14ac:dyDescent="0.2">
      <c r="B20" s="26" t="s">
        <v>261</v>
      </c>
      <c r="C20" s="29"/>
    </row>
    <row r="21" spans="1:3" x14ac:dyDescent="0.2">
      <c r="B21" s="26" t="s">
        <v>262</v>
      </c>
      <c r="C21" s="29"/>
    </row>
    <row r="22" spans="1:3" x14ac:dyDescent="0.2">
      <c r="B22" s="26" t="s">
        <v>263</v>
      </c>
      <c r="C22" s="29"/>
    </row>
    <row r="23" spans="1:3" x14ac:dyDescent="0.2">
      <c r="B23" s="26" t="s">
        <v>264</v>
      </c>
      <c r="C23" s="29"/>
    </row>
    <row r="24" spans="1:3" x14ac:dyDescent="0.2">
      <c r="B24" s="26" t="s">
        <v>265</v>
      </c>
    </row>
    <row r="27" spans="1:3" x14ac:dyDescent="0.2">
      <c r="A27" s="26" t="s">
        <v>253</v>
      </c>
      <c r="B27" s="26">
        <v>103155747</v>
      </c>
    </row>
    <row r="28" spans="1:3" x14ac:dyDescent="0.2">
      <c r="A28" s="26" t="s">
        <v>254</v>
      </c>
      <c r="B28" s="26" t="s">
        <v>266</v>
      </c>
    </row>
    <row r="29" spans="1:3" x14ac:dyDescent="0.2">
      <c r="C29" s="30"/>
    </row>
    <row r="34" spans="1:9" x14ac:dyDescent="0.2">
      <c r="A34" s="26" t="s">
        <v>255</v>
      </c>
      <c r="C34" s="30"/>
      <c r="D34" s="30"/>
      <c r="E34" s="30"/>
      <c r="G34" s="26" t="s">
        <v>256</v>
      </c>
    </row>
    <row r="35" spans="1:9" x14ac:dyDescent="0.2">
      <c r="G35" s="26" t="s">
        <v>257</v>
      </c>
    </row>
    <row r="37" spans="1:9" x14ac:dyDescent="0.2">
      <c r="A37" s="26" t="s">
        <v>258</v>
      </c>
      <c r="B37" s="32">
        <v>42989</v>
      </c>
      <c r="C37" s="31"/>
    </row>
    <row r="39" spans="1:9" x14ac:dyDescent="0.2">
      <c r="A39" s="26" t="s">
        <v>278</v>
      </c>
      <c r="B39" s="32">
        <v>43012</v>
      </c>
    </row>
    <row r="40" spans="1:9" x14ac:dyDescent="0.2">
      <c r="D40" s="26" t="s">
        <v>276</v>
      </c>
    </row>
    <row r="43" spans="1:9" hidden="1" x14ac:dyDescent="0.2"/>
    <row r="44" spans="1:9" hidden="1" x14ac:dyDescent="0.2"/>
    <row r="45" spans="1:9" ht="0.75" customHeight="1" x14ac:dyDescent="0.2"/>
    <row r="46" spans="1:9" ht="146.25" customHeight="1" x14ac:dyDescent="0.2">
      <c r="A46" s="60" t="s">
        <v>259</v>
      </c>
      <c r="B46" s="61"/>
      <c r="C46" s="61"/>
      <c r="D46" s="61"/>
      <c r="E46" s="61"/>
      <c r="F46" s="61"/>
      <c r="G46" s="61"/>
      <c r="H46" s="61"/>
      <c r="I46" s="61"/>
    </row>
  </sheetData>
  <sheetProtection password="C664" sheet="1" objects="1" scenarios="1"/>
  <mergeCells count="1">
    <mergeCell ref="A46:I4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100"/>
  <sheetViews>
    <sheetView windowProtection="1" tabSelected="1" zoomScale="90" zoomScaleNormal="90" workbookViewId="0">
      <pane xSplit="1" ySplit="2" topLeftCell="B60" activePane="bottomRight" state="frozen"/>
      <selection pane="topRight" activeCell="B1" sqref="B1"/>
      <selection pane="bottomLeft" activeCell="A4" sqref="A4"/>
      <selection pane="bottomRight" activeCell="B92" sqref="B92"/>
    </sheetView>
  </sheetViews>
  <sheetFormatPr defaultRowHeight="15" x14ac:dyDescent="0.25"/>
  <cols>
    <col min="1" max="1" width="42.42578125" style="55" bestFit="1" customWidth="1"/>
    <col min="2" max="5" width="27" style="55" bestFit="1" customWidth="1"/>
    <col min="6" max="6" width="27.140625" style="55" customWidth="1"/>
    <col min="7" max="11" width="27" style="55" bestFit="1" customWidth="1"/>
    <col min="12" max="12" width="36.140625" style="55" bestFit="1" customWidth="1"/>
    <col min="13" max="13" width="27" style="55" bestFit="1" customWidth="1"/>
    <col min="14" max="15" width="27.140625" style="55" customWidth="1"/>
    <col min="16" max="23" width="27" style="55" bestFit="1" customWidth="1"/>
    <col min="24" max="24" width="27.140625" style="55" customWidth="1"/>
    <col min="25" max="25" width="26" style="55" bestFit="1" customWidth="1"/>
    <col min="26" max="26" width="26.5703125" style="9" bestFit="1" customWidth="1"/>
    <col min="27" max="27" width="26" style="9" bestFit="1" customWidth="1"/>
    <col min="28" max="28" width="26.5703125" style="9" bestFit="1" customWidth="1"/>
    <col min="29" max="29" width="26.7109375" style="9" bestFit="1" customWidth="1"/>
    <col min="30" max="30" width="25" style="9" bestFit="1" customWidth="1"/>
    <col min="31" max="31" width="26.5703125" style="9" bestFit="1" customWidth="1"/>
    <col min="32" max="33" width="9.140625" style="9"/>
    <col min="34" max="34" width="8.28515625" style="9" customWidth="1"/>
    <col min="35" max="16384" width="9.140625" style="9"/>
  </cols>
  <sheetData>
    <row r="1" spans="1:31" x14ac:dyDescent="0.25">
      <c r="A1" s="1" t="s">
        <v>0</v>
      </c>
      <c r="B1" s="33" t="s">
        <v>1</v>
      </c>
      <c r="C1" s="33" t="s">
        <v>2</v>
      </c>
      <c r="D1" s="33" t="s">
        <v>3</v>
      </c>
      <c r="E1" s="33" t="s">
        <v>4</v>
      </c>
      <c r="F1" s="33" t="s">
        <v>5</v>
      </c>
      <c r="G1" s="33" t="s">
        <v>6</v>
      </c>
      <c r="H1" s="33" t="s">
        <v>7</v>
      </c>
      <c r="I1" s="33" t="s">
        <v>8</v>
      </c>
      <c r="J1" s="33" t="s">
        <v>9</v>
      </c>
      <c r="K1" s="33" t="s">
        <v>10</v>
      </c>
      <c r="L1" s="33" t="s">
        <v>11</v>
      </c>
      <c r="M1" s="33" t="s">
        <v>12</v>
      </c>
      <c r="N1" s="33" t="s">
        <v>13</v>
      </c>
      <c r="O1" s="33" t="s">
        <v>14</v>
      </c>
      <c r="P1" s="33" t="s">
        <v>15</v>
      </c>
      <c r="Q1" s="33" t="s">
        <v>16</v>
      </c>
      <c r="R1" s="33" t="s">
        <v>17</v>
      </c>
      <c r="S1" s="33" t="s">
        <v>18</v>
      </c>
      <c r="T1" s="33" t="s">
        <v>19</v>
      </c>
      <c r="U1" s="33" t="s">
        <v>20</v>
      </c>
      <c r="V1" s="33" t="s">
        <v>21</v>
      </c>
      <c r="W1" s="33" t="s">
        <v>22</v>
      </c>
      <c r="X1" s="33" t="s">
        <v>23</v>
      </c>
      <c r="Y1" s="33" t="s">
        <v>24</v>
      </c>
      <c r="Z1" s="33" t="s">
        <v>25</v>
      </c>
      <c r="AA1" s="33" t="s">
        <v>26</v>
      </c>
      <c r="AB1" s="33" t="s">
        <v>27</v>
      </c>
      <c r="AC1" s="33" t="s">
        <v>28</v>
      </c>
      <c r="AD1" s="33" t="s">
        <v>29</v>
      </c>
      <c r="AE1" s="33" t="s">
        <v>30</v>
      </c>
    </row>
    <row r="2" spans="1:31" x14ac:dyDescent="0.25">
      <c r="A2" s="2" t="s">
        <v>31</v>
      </c>
      <c r="B2" s="34" t="s">
        <v>32</v>
      </c>
      <c r="C2" s="34" t="s">
        <v>32</v>
      </c>
      <c r="D2" s="34" t="s">
        <v>32</v>
      </c>
      <c r="E2" s="34" t="s">
        <v>32</v>
      </c>
      <c r="F2" s="34" t="s">
        <v>32</v>
      </c>
      <c r="G2" s="34" t="s">
        <v>32</v>
      </c>
      <c r="H2" s="34" t="s">
        <v>32</v>
      </c>
      <c r="I2" s="34" t="s">
        <v>32</v>
      </c>
      <c r="J2" s="34" t="s">
        <v>32</v>
      </c>
      <c r="K2" s="34" t="s">
        <v>32</v>
      </c>
      <c r="L2" s="34" t="s">
        <v>32</v>
      </c>
      <c r="M2" s="34" t="s">
        <v>32</v>
      </c>
      <c r="N2" s="34" t="s">
        <v>32</v>
      </c>
      <c r="O2" s="34" t="s">
        <v>32</v>
      </c>
      <c r="P2" s="34" t="s">
        <v>32</v>
      </c>
      <c r="Q2" s="34" t="s">
        <v>32</v>
      </c>
      <c r="R2" s="34" t="s">
        <v>32</v>
      </c>
      <c r="S2" s="34" t="s">
        <v>32</v>
      </c>
      <c r="T2" s="34" t="s">
        <v>32</v>
      </c>
      <c r="U2" s="34" t="s">
        <v>32</v>
      </c>
      <c r="V2" s="34" t="s">
        <v>32</v>
      </c>
      <c r="W2" s="34" t="s">
        <v>32</v>
      </c>
      <c r="X2" s="34" t="s">
        <v>32</v>
      </c>
      <c r="Y2" s="34" t="s">
        <v>32</v>
      </c>
      <c r="Z2" s="34" t="s">
        <v>32</v>
      </c>
      <c r="AA2" s="34" t="s">
        <v>32</v>
      </c>
      <c r="AB2" s="34" t="s">
        <v>32</v>
      </c>
      <c r="AC2" s="34" t="s">
        <v>32</v>
      </c>
      <c r="AD2" s="34" t="s">
        <v>32</v>
      </c>
      <c r="AE2" s="34" t="s">
        <v>32</v>
      </c>
    </row>
    <row r="3" spans="1:31" x14ac:dyDescent="0.25">
      <c r="A3" s="3" t="s">
        <v>33</v>
      </c>
      <c r="B3" s="35">
        <v>42962</v>
      </c>
      <c r="C3" s="35">
        <v>42950</v>
      </c>
      <c r="D3" s="35">
        <v>42951</v>
      </c>
      <c r="E3" s="35">
        <v>42951</v>
      </c>
      <c r="F3" s="35">
        <v>42954</v>
      </c>
      <c r="G3" s="35">
        <v>42957</v>
      </c>
      <c r="H3" s="35">
        <v>42961</v>
      </c>
      <c r="I3" s="35">
        <v>42958</v>
      </c>
      <c r="J3" s="35">
        <v>42961</v>
      </c>
      <c r="K3" s="35">
        <v>42982</v>
      </c>
      <c r="L3" s="35">
        <v>42929</v>
      </c>
      <c r="M3" s="35">
        <v>42979</v>
      </c>
      <c r="N3" s="35">
        <v>42930</v>
      </c>
      <c r="O3" s="35">
        <v>42933</v>
      </c>
      <c r="P3" s="35">
        <v>42955</v>
      </c>
      <c r="Q3" s="35">
        <v>42955</v>
      </c>
      <c r="R3" s="35">
        <v>42956</v>
      </c>
      <c r="S3" s="35">
        <v>42963</v>
      </c>
      <c r="T3" s="35">
        <v>42956</v>
      </c>
      <c r="U3" s="35">
        <v>42954</v>
      </c>
      <c r="V3" s="35">
        <v>42963</v>
      </c>
      <c r="W3" s="35">
        <v>42978</v>
      </c>
      <c r="X3" s="35">
        <v>42964</v>
      </c>
      <c r="Y3" s="35">
        <v>42965</v>
      </c>
      <c r="Z3" s="35">
        <v>42965</v>
      </c>
      <c r="AA3" s="35">
        <v>42971</v>
      </c>
      <c r="AB3" s="35">
        <v>42972</v>
      </c>
      <c r="AC3" s="35">
        <v>42971</v>
      </c>
      <c r="AD3" s="35">
        <v>42979</v>
      </c>
      <c r="AE3" s="35">
        <v>42972</v>
      </c>
    </row>
    <row r="4" spans="1:31" x14ac:dyDescent="0.25">
      <c r="A4" s="4" t="s">
        <v>34</v>
      </c>
      <c r="B4" s="34">
        <v>28</v>
      </c>
      <c r="C4" s="34">
        <v>24</v>
      </c>
      <c r="D4" s="34">
        <v>28</v>
      </c>
      <c r="E4" s="34">
        <v>29</v>
      </c>
      <c r="F4" s="34">
        <v>24</v>
      </c>
      <c r="G4" s="34">
        <v>29</v>
      </c>
      <c r="H4" s="34">
        <v>24</v>
      </c>
      <c r="I4" s="34">
        <v>27</v>
      </c>
      <c r="J4" s="34">
        <v>27</v>
      </c>
      <c r="K4" s="34">
        <v>14</v>
      </c>
      <c r="L4" s="34">
        <v>32</v>
      </c>
      <c r="M4" s="34">
        <v>34</v>
      </c>
      <c r="N4" s="34">
        <v>34</v>
      </c>
      <c r="O4" s="34">
        <v>38</v>
      </c>
      <c r="P4" s="34">
        <v>34</v>
      </c>
      <c r="Q4" s="34">
        <v>34</v>
      </c>
      <c r="R4" s="34">
        <v>24</v>
      </c>
      <c r="S4" s="34">
        <v>43</v>
      </c>
      <c r="T4" s="34">
        <v>24</v>
      </c>
      <c r="U4" s="34">
        <v>22</v>
      </c>
      <c r="V4" s="34">
        <v>34</v>
      </c>
      <c r="W4" s="34">
        <v>27</v>
      </c>
      <c r="X4" s="34">
        <v>23</v>
      </c>
      <c r="Y4" s="34">
        <v>34</v>
      </c>
      <c r="Z4" s="34">
        <v>27</v>
      </c>
      <c r="AA4" s="34">
        <v>28</v>
      </c>
      <c r="AB4" s="34">
        <v>28</v>
      </c>
      <c r="AC4" s="34">
        <v>27</v>
      </c>
      <c r="AD4" s="33">
        <v>27</v>
      </c>
      <c r="AE4" s="34">
        <v>27</v>
      </c>
    </row>
    <row r="5" spans="1:31" x14ac:dyDescent="0.25">
      <c r="A5" s="4" t="s">
        <v>35</v>
      </c>
      <c r="B5" s="36">
        <f>B4*2.54</f>
        <v>71.12</v>
      </c>
      <c r="C5" s="36">
        <f t="shared" ref="C5:AE5" si="0">C4*2.54</f>
        <v>60.96</v>
      </c>
      <c r="D5" s="36">
        <f t="shared" si="0"/>
        <v>71.12</v>
      </c>
      <c r="E5" s="36">
        <f t="shared" si="0"/>
        <v>73.66</v>
      </c>
      <c r="F5" s="36">
        <f t="shared" si="0"/>
        <v>60.96</v>
      </c>
      <c r="G5" s="36">
        <f t="shared" si="0"/>
        <v>73.66</v>
      </c>
      <c r="H5" s="36">
        <f t="shared" si="0"/>
        <v>60.96</v>
      </c>
      <c r="I5" s="36">
        <f t="shared" si="0"/>
        <v>68.58</v>
      </c>
      <c r="J5" s="36">
        <f t="shared" si="0"/>
        <v>68.58</v>
      </c>
      <c r="K5" s="36">
        <f t="shared" si="0"/>
        <v>35.56</v>
      </c>
      <c r="L5" s="36">
        <f t="shared" si="0"/>
        <v>81.28</v>
      </c>
      <c r="M5" s="36">
        <f t="shared" si="0"/>
        <v>86.36</v>
      </c>
      <c r="N5" s="36">
        <f t="shared" si="0"/>
        <v>86.36</v>
      </c>
      <c r="O5" s="36">
        <f t="shared" si="0"/>
        <v>96.52</v>
      </c>
      <c r="P5" s="36">
        <f t="shared" si="0"/>
        <v>86.36</v>
      </c>
      <c r="Q5" s="36">
        <f t="shared" si="0"/>
        <v>86.36</v>
      </c>
      <c r="R5" s="36">
        <f t="shared" si="0"/>
        <v>60.96</v>
      </c>
      <c r="S5" s="36">
        <f t="shared" si="0"/>
        <v>109.22</v>
      </c>
      <c r="T5" s="36">
        <f t="shared" si="0"/>
        <v>60.96</v>
      </c>
      <c r="U5" s="36">
        <f t="shared" si="0"/>
        <v>55.88</v>
      </c>
      <c r="V5" s="36">
        <f t="shared" si="0"/>
        <v>86.36</v>
      </c>
      <c r="W5" s="36">
        <f t="shared" si="0"/>
        <v>68.58</v>
      </c>
      <c r="X5" s="36">
        <f t="shared" si="0"/>
        <v>58.42</v>
      </c>
      <c r="Y5" s="36">
        <f t="shared" si="0"/>
        <v>86.36</v>
      </c>
      <c r="Z5" s="36">
        <f t="shared" si="0"/>
        <v>68.58</v>
      </c>
      <c r="AA5" s="36">
        <f t="shared" si="0"/>
        <v>71.12</v>
      </c>
      <c r="AB5" s="36">
        <f t="shared" si="0"/>
        <v>71.12</v>
      </c>
      <c r="AC5" s="36">
        <f t="shared" si="0"/>
        <v>68.58</v>
      </c>
      <c r="AD5" s="36">
        <f t="shared" si="0"/>
        <v>68.58</v>
      </c>
      <c r="AE5" s="36">
        <f t="shared" si="0"/>
        <v>68.58</v>
      </c>
    </row>
    <row r="6" spans="1:31" s="38" customFormat="1" ht="25.5" x14ac:dyDescent="0.25">
      <c r="A6" s="5" t="s">
        <v>36</v>
      </c>
      <c r="B6" s="37">
        <v>34.200000000000003</v>
      </c>
      <c r="C6" s="37">
        <v>29.9</v>
      </c>
      <c r="D6" s="37">
        <v>34.200000000000003</v>
      </c>
      <c r="E6" s="37">
        <v>28.4</v>
      </c>
      <c r="F6" s="37">
        <v>29.9</v>
      </c>
      <c r="G6" s="37">
        <v>28.4</v>
      </c>
      <c r="H6" s="37">
        <v>29.7</v>
      </c>
      <c r="I6" s="37">
        <v>33.1</v>
      </c>
      <c r="J6" s="37">
        <v>33.5</v>
      </c>
      <c r="K6" s="37">
        <v>17.399999999999999</v>
      </c>
      <c r="L6" s="37">
        <v>39.299999999999997</v>
      </c>
      <c r="M6" s="37">
        <v>33.5</v>
      </c>
      <c r="N6" s="37">
        <v>33.5</v>
      </c>
      <c r="O6" s="37">
        <v>36.700000000000003</v>
      </c>
      <c r="P6" s="37">
        <v>33.5</v>
      </c>
      <c r="Q6" s="37">
        <v>33.5</v>
      </c>
      <c r="R6" s="37">
        <v>29.9</v>
      </c>
      <c r="S6" s="37">
        <v>53</v>
      </c>
      <c r="T6" s="37">
        <v>29.4</v>
      </c>
      <c r="U6" s="37">
        <v>26.9</v>
      </c>
      <c r="V6" s="37">
        <v>33.4</v>
      </c>
      <c r="W6" s="37">
        <v>33.6</v>
      </c>
      <c r="X6" s="37">
        <v>28.2</v>
      </c>
      <c r="Y6" s="37">
        <v>33.5</v>
      </c>
      <c r="Z6" s="37">
        <v>33.6</v>
      </c>
      <c r="AA6" s="37">
        <v>34.1</v>
      </c>
      <c r="AB6" s="37">
        <v>34.1</v>
      </c>
      <c r="AC6" s="37">
        <v>33.6</v>
      </c>
      <c r="AD6" s="37">
        <v>33.6</v>
      </c>
      <c r="AE6" s="37">
        <v>33.6</v>
      </c>
    </row>
    <row r="7" spans="1:31" s="38" customFormat="1" ht="25.5" x14ac:dyDescent="0.25">
      <c r="A7" s="5" t="s">
        <v>37</v>
      </c>
      <c r="B7" s="37">
        <v>62.1</v>
      </c>
      <c r="C7" s="37">
        <v>53.2</v>
      </c>
      <c r="D7" s="37">
        <v>62.1</v>
      </c>
      <c r="E7" s="37">
        <v>67.2</v>
      </c>
      <c r="F7" s="37">
        <v>53.2</v>
      </c>
      <c r="G7" s="37">
        <v>67.3</v>
      </c>
      <c r="H7" s="37">
        <v>52.8</v>
      </c>
      <c r="I7" s="37">
        <v>59.7</v>
      </c>
      <c r="J7" s="37">
        <v>59.6</v>
      </c>
      <c r="K7" s="37">
        <v>31</v>
      </c>
      <c r="L7" s="37">
        <v>69.8</v>
      </c>
      <c r="M7" s="37">
        <v>80</v>
      </c>
      <c r="N7" s="37">
        <v>80</v>
      </c>
      <c r="O7" s="37">
        <v>87.9</v>
      </c>
      <c r="P7" s="37">
        <v>79.900000000000006</v>
      </c>
      <c r="Q7" s="37">
        <v>79.900000000000006</v>
      </c>
      <c r="R7" s="37">
        <v>53</v>
      </c>
      <c r="S7" s="37">
        <v>94.1</v>
      </c>
      <c r="T7" s="37">
        <v>52.1</v>
      </c>
      <c r="U7" s="37">
        <v>47.8</v>
      </c>
      <c r="V7" s="37">
        <v>79.7</v>
      </c>
      <c r="W7" s="37">
        <v>59.7</v>
      </c>
      <c r="X7" s="37">
        <v>50.9</v>
      </c>
      <c r="Y7" s="37">
        <v>79.900000000000006</v>
      </c>
      <c r="Z7" s="37">
        <v>59.7</v>
      </c>
      <c r="AA7" s="37">
        <v>62.1</v>
      </c>
      <c r="AB7" s="37">
        <v>62.1</v>
      </c>
      <c r="AC7" s="37">
        <v>59.7</v>
      </c>
      <c r="AD7" s="37">
        <v>59.7</v>
      </c>
      <c r="AE7" s="37">
        <v>59.7</v>
      </c>
    </row>
    <row r="8" spans="1:31" s="25" customFormat="1" x14ac:dyDescent="0.25">
      <c r="A8" s="20" t="s">
        <v>38</v>
      </c>
      <c r="B8" s="24">
        <f>ROUND(SQRT((B6/2.54)^2+(B7/2.54)^2),2)</f>
        <v>27.91</v>
      </c>
      <c r="C8" s="24">
        <f t="shared" ref="C8:AE8" si="1">ROUND(SQRT((C6/2.54)^2+(C7/2.54)^2),2)</f>
        <v>24.03</v>
      </c>
      <c r="D8" s="24">
        <f t="shared" si="1"/>
        <v>27.91</v>
      </c>
      <c r="E8" s="24">
        <f t="shared" si="1"/>
        <v>28.72</v>
      </c>
      <c r="F8" s="24">
        <f t="shared" si="1"/>
        <v>24.03</v>
      </c>
      <c r="G8" s="24">
        <f t="shared" si="1"/>
        <v>28.76</v>
      </c>
      <c r="H8" s="24">
        <f t="shared" si="1"/>
        <v>23.85</v>
      </c>
      <c r="I8" s="24">
        <f t="shared" si="1"/>
        <v>26.87</v>
      </c>
      <c r="J8" s="24">
        <f t="shared" si="1"/>
        <v>26.92</v>
      </c>
      <c r="K8" s="24">
        <f t="shared" si="1"/>
        <v>14</v>
      </c>
      <c r="L8" s="24">
        <f t="shared" si="1"/>
        <v>31.54</v>
      </c>
      <c r="M8" s="24">
        <f t="shared" si="1"/>
        <v>34.15</v>
      </c>
      <c r="N8" s="24">
        <f t="shared" si="1"/>
        <v>34.15</v>
      </c>
      <c r="O8" s="24">
        <f t="shared" si="1"/>
        <v>37.5</v>
      </c>
      <c r="P8" s="24">
        <f t="shared" si="1"/>
        <v>34.11</v>
      </c>
      <c r="Q8" s="24">
        <f t="shared" si="1"/>
        <v>34.11</v>
      </c>
      <c r="R8" s="24">
        <f t="shared" si="1"/>
        <v>23.96</v>
      </c>
      <c r="S8" s="24">
        <f t="shared" si="1"/>
        <v>42.52</v>
      </c>
      <c r="T8" s="24">
        <f t="shared" si="1"/>
        <v>23.55</v>
      </c>
      <c r="U8" s="24">
        <f t="shared" si="1"/>
        <v>21.59</v>
      </c>
      <c r="V8" s="24">
        <f t="shared" si="1"/>
        <v>34.020000000000003</v>
      </c>
      <c r="W8" s="24">
        <f t="shared" si="1"/>
        <v>26.97</v>
      </c>
      <c r="X8" s="24">
        <f t="shared" si="1"/>
        <v>22.91</v>
      </c>
      <c r="Y8" s="24">
        <f t="shared" si="1"/>
        <v>34.11</v>
      </c>
      <c r="Z8" s="24">
        <f t="shared" si="1"/>
        <v>26.97</v>
      </c>
      <c r="AA8" s="24">
        <f t="shared" si="1"/>
        <v>27.89</v>
      </c>
      <c r="AB8" s="24">
        <f t="shared" si="1"/>
        <v>27.89</v>
      </c>
      <c r="AC8" s="24">
        <f t="shared" si="1"/>
        <v>26.97</v>
      </c>
      <c r="AD8" s="24">
        <f t="shared" si="1"/>
        <v>26.97</v>
      </c>
      <c r="AE8" s="24">
        <f t="shared" si="1"/>
        <v>26.97</v>
      </c>
    </row>
    <row r="9" spans="1:31" s="25" customFormat="1" x14ac:dyDescent="0.25">
      <c r="A9" s="20" t="s">
        <v>39</v>
      </c>
      <c r="B9" s="24">
        <v>70.89</v>
      </c>
      <c r="C9" s="24">
        <v>71.89</v>
      </c>
      <c r="D9" s="24">
        <v>72.89</v>
      </c>
      <c r="E9" s="24">
        <v>73.89</v>
      </c>
      <c r="F9" s="24">
        <v>74.89</v>
      </c>
      <c r="G9" s="24">
        <v>75.89</v>
      </c>
      <c r="H9" s="24">
        <v>76.89</v>
      </c>
      <c r="I9" s="24">
        <v>77.89</v>
      </c>
      <c r="J9" s="24">
        <v>78.89</v>
      </c>
      <c r="K9" s="24">
        <v>79.89</v>
      </c>
      <c r="L9" s="24">
        <v>79.89</v>
      </c>
      <c r="M9" s="24">
        <v>80.89</v>
      </c>
      <c r="N9" s="24">
        <v>81.89</v>
      </c>
      <c r="O9" s="24">
        <v>82.89</v>
      </c>
      <c r="P9" s="24">
        <v>83.89</v>
      </c>
      <c r="Q9" s="24">
        <v>84.89</v>
      </c>
      <c r="R9" s="24">
        <v>85.89</v>
      </c>
      <c r="S9" s="24">
        <v>86.89</v>
      </c>
      <c r="T9" s="24">
        <v>87.89</v>
      </c>
      <c r="U9" s="24">
        <v>88.89</v>
      </c>
      <c r="V9" s="24">
        <v>89.89</v>
      </c>
      <c r="W9" s="24">
        <v>90.89</v>
      </c>
      <c r="X9" s="24">
        <v>91.89</v>
      </c>
      <c r="Y9" s="24">
        <v>92.89</v>
      </c>
      <c r="Z9" s="24">
        <v>92.89</v>
      </c>
      <c r="AA9" s="24">
        <v>92.89</v>
      </c>
      <c r="AB9" s="24">
        <v>92.89</v>
      </c>
      <c r="AC9" s="24">
        <v>92.89</v>
      </c>
      <c r="AD9" s="24">
        <v>92.89</v>
      </c>
      <c r="AE9" s="24">
        <v>92.89</v>
      </c>
    </row>
    <row r="10" spans="1:31" s="25" customFormat="1" x14ac:dyDescent="0.25">
      <c r="A10" s="20" t="s">
        <v>40</v>
      </c>
      <c r="B10" s="24" t="str">
        <f>IF(ROUND(B7/B6,1)=1.6,"16:1",IF(ROUND(B7/B6,1)=1.8,"16:9",IF(ROUND(B7/B6,1)=2.3,"21:9",ROUND(B7/B6,1)&amp;":1")))</f>
        <v>16:9</v>
      </c>
      <c r="C10" s="24" t="str">
        <f t="shared" ref="C10:AE10" si="2">IF(ROUND(C7/C6,1)=1.6,"16:1",IF(ROUND(C7/C6,1)=1.8,"16:9",IF(ROUND(C7/C6,1)=2.3,"21:9",ROUND(C7/C6,1)&amp;":1")))</f>
        <v>16:9</v>
      </c>
      <c r="D10" s="24" t="str">
        <f t="shared" si="2"/>
        <v>16:9</v>
      </c>
      <c r="E10" s="24" t="str">
        <f t="shared" si="2"/>
        <v>2.4:1</v>
      </c>
      <c r="F10" s="24" t="str">
        <f t="shared" si="2"/>
        <v>16:9</v>
      </c>
      <c r="G10" s="24" t="str">
        <f t="shared" si="2"/>
        <v>2.4:1</v>
      </c>
      <c r="H10" s="24" t="str">
        <f t="shared" si="2"/>
        <v>16:9</v>
      </c>
      <c r="I10" s="24" t="str">
        <f t="shared" si="2"/>
        <v>16:9</v>
      </c>
      <c r="J10" s="24" t="str">
        <f t="shared" si="2"/>
        <v>16:9</v>
      </c>
      <c r="K10" s="24" t="str">
        <f t="shared" si="2"/>
        <v>16:9</v>
      </c>
      <c r="L10" s="24" t="str">
        <f t="shared" si="2"/>
        <v>16:9</v>
      </c>
      <c r="M10" s="24" t="str">
        <f t="shared" si="2"/>
        <v>2.4:1</v>
      </c>
      <c r="N10" s="24" t="str">
        <f t="shared" si="2"/>
        <v>2.4:1</v>
      </c>
      <c r="O10" s="24" t="str">
        <f t="shared" si="2"/>
        <v>2.4:1</v>
      </c>
      <c r="P10" s="24" t="str">
        <f t="shared" si="2"/>
        <v>2.4:1</v>
      </c>
      <c r="Q10" s="24" t="str">
        <f t="shared" si="2"/>
        <v>2.4:1</v>
      </c>
      <c r="R10" s="24" t="str">
        <f t="shared" si="2"/>
        <v>16:9</v>
      </c>
      <c r="S10" s="24" t="str">
        <f t="shared" si="2"/>
        <v>16:9</v>
      </c>
      <c r="T10" s="24" t="str">
        <f t="shared" si="2"/>
        <v>16:9</v>
      </c>
      <c r="U10" s="24" t="str">
        <f t="shared" si="2"/>
        <v>16:9</v>
      </c>
      <c r="V10" s="24" t="str">
        <f t="shared" si="2"/>
        <v>2.4:1</v>
      </c>
      <c r="W10" s="24" t="str">
        <f t="shared" si="2"/>
        <v>16:9</v>
      </c>
      <c r="X10" s="24" t="str">
        <f t="shared" si="2"/>
        <v>16:9</v>
      </c>
      <c r="Y10" s="24" t="str">
        <f t="shared" si="2"/>
        <v>2.4:1</v>
      </c>
      <c r="Z10" s="24" t="str">
        <f t="shared" si="2"/>
        <v>16:9</v>
      </c>
      <c r="AA10" s="24" t="str">
        <f t="shared" si="2"/>
        <v>16:9</v>
      </c>
      <c r="AB10" s="24" t="str">
        <f t="shared" si="2"/>
        <v>16:9</v>
      </c>
      <c r="AC10" s="24" t="str">
        <f t="shared" si="2"/>
        <v>16:9</v>
      </c>
      <c r="AD10" s="24" t="str">
        <f t="shared" si="2"/>
        <v>16:9</v>
      </c>
      <c r="AE10" s="24" t="str">
        <f t="shared" si="2"/>
        <v>16:9</v>
      </c>
    </row>
    <row r="11" spans="1:31" s="25" customFormat="1" x14ac:dyDescent="0.25">
      <c r="A11" s="6" t="s">
        <v>270</v>
      </c>
      <c r="B11" s="24">
        <f>ROUND((B6*B7)/100,2)</f>
        <v>21.24</v>
      </c>
      <c r="C11" s="24">
        <f t="shared" ref="C11:AE11" si="3">ROUND((C6*C7)/100,2)</f>
        <v>15.91</v>
      </c>
      <c r="D11" s="24">
        <f t="shared" si="3"/>
        <v>21.24</v>
      </c>
      <c r="E11" s="24">
        <f t="shared" si="3"/>
        <v>19.079999999999998</v>
      </c>
      <c r="F11" s="24">
        <f t="shared" si="3"/>
        <v>15.91</v>
      </c>
      <c r="G11" s="24">
        <f t="shared" si="3"/>
        <v>19.11</v>
      </c>
      <c r="H11" s="24">
        <f t="shared" si="3"/>
        <v>15.68</v>
      </c>
      <c r="I11" s="24">
        <f t="shared" si="3"/>
        <v>19.760000000000002</v>
      </c>
      <c r="J11" s="24">
        <f t="shared" si="3"/>
        <v>19.97</v>
      </c>
      <c r="K11" s="24">
        <f t="shared" si="3"/>
        <v>5.39</v>
      </c>
      <c r="L11" s="24">
        <f t="shared" si="3"/>
        <v>27.43</v>
      </c>
      <c r="M11" s="24">
        <f t="shared" si="3"/>
        <v>26.8</v>
      </c>
      <c r="N11" s="24">
        <f t="shared" si="3"/>
        <v>26.8</v>
      </c>
      <c r="O11" s="24">
        <f t="shared" si="3"/>
        <v>32.26</v>
      </c>
      <c r="P11" s="24">
        <f t="shared" si="3"/>
        <v>26.77</v>
      </c>
      <c r="Q11" s="24">
        <f t="shared" si="3"/>
        <v>26.77</v>
      </c>
      <c r="R11" s="24">
        <f t="shared" si="3"/>
        <v>15.85</v>
      </c>
      <c r="S11" s="24">
        <f t="shared" si="3"/>
        <v>49.87</v>
      </c>
      <c r="T11" s="24">
        <f t="shared" si="3"/>
        <v>15.32</v>
      </c>
      <c r="U11" s="24">
        <f t="shared" si="3"/>
        <v>12.86</v>
      </c>
      <c r="V11" s="24">
        <f t="shared" si="3"/>
        <v>26.62</v>
      </c>
      <c r="W11" s="24">
        <f t="shared" si="3"/>
        <v>20.059999999999999</v>
      </c>
      <c r="X11" s="24">
        <f t="shared" si="3"/>
        <v>14.35</v>
      </c>
      <c r="Y11" s="24">
        <f t="shared" si="3"/>
        <v>26.77</v>
      </c>
      <c r="Z11" s="24">
        <f t="shared" si="3"/>
        <v>20.059999999999999</v>
      </c>
      <c r="AA11" s="24">
        <f t="shared" si="3"/>
        <v>21.18</v>
      </c>
      <c r="AB11" s="24">
        <f t="shared" si="3"/>
        <v>21.18</v>
      </c>
      <c r="AC11" s="24">
        <f t="shared" si="3"/>
        <v>20.059999999999999</v>
      </c>
      <c r="AD11" s="24">
        <f t="shared" si="3"/>
        <v>20.059999999999999</v>
      </c>
      <c r="AE11" s="24">
        <f t="shared" si="3"/>
        <v>20.059999999999999</v>
      </c>
    </row>
    <row r="12" spans="1:31" x14ac:dyDescent="0.25">
      <c r="A12" s="6" t="s">
        <v>41</v>
      </c>
      <c r="B12" s="7" t="s">
        <v>42</v>
      </c>
      <c r="C12" s="7" t="s">
        <v>43</v>
      </c>
      <c r="D12" s="7" t="s">
        <v>42</v>
      </c>
      <c r="E12" s="7" t="s">
        <v>44</v>
      </c>
      <c r="F12" s="7" t="s">
        <v>43</v>
      </c>
      <c r="G12" s="7" t="s">
        <v>44</v>
      </c>
      <c r="H12" s="7" t="s">
        <v>43</v>
      </c>
      <c r="I12" s="7" t="s">
        <v>42</v>
      </c>
      <c r="J12" s="7" t="s">
        <v>42</v>
      </c>
      <c r="K12" s="8" t="s">
        <v>45</v>
      </c>
      <c r="L12" s="7" t="s">
        <v>42</v>
      </c>
      <c r="M12" s="7" t="s">
        <v>46</v>
      </c>
      <c r="N12" s="7" t="s">
        <v>44</v>
      </c>
      <c r="O12" s="7" t="s">
        <v>47</v>
      </c>
      <c r="P12" s="7" t="s">
        <v>46</v>
      </c>
      <c r="Q12" s="7" t="s">
        <v>46</v>
      </c>
      <c r="R12" s="7" t="s">
        <v>43</v>
      </c>
      <c r="S12" s="7" t="s">
        <v>42</v>
      </c>
      <c r="T12" s="7" t="s">
        <v>43</v>
      </c>
      <c r="U12" s="7" t="s">
        <v>43</v>
      </c>
      <c r="V12" s="7" t="s">
        <v>46</v>
      </c>
      <c r="W12" s="7" t="s">
        <v>48</v>
      </c>
      <c r="X12" s="7" t="s">
        <v>43</v>
      </c>
      <c r="Y12" s="7" t="s">
        <v>46</v>
      </c>
      <c r="Z12" s="7" t="s">
        <v>48</v>
      </c>
      <c r="AA12" s="7" t="s">
        <v>42</v>
      </c>
      <c r="AB12" s="7" t="s">
        <v>42</v>
      </c>
      <c r="AC12" s="7" t="s">
        <v>42</v>
      </c>
      <c r="AD12" s="7" t="s">
        <v>42</v>
      </c>
      <c r="AE12" s="7" t="s">
        <v>42</v>
      </c>
    </row>
    <row r="13" spans="1:31" x14ac:dyDescent="0.25">
      <c r="A13" s="6" t="s">
        <v>49</v>
      </c>
      <c r="B13" s="10">
        <f>ROUND((LEFT(B12,FIND(" x",B12))*RIGHT(B12,LEN(B12)-FIND(" x ",B12)-2)),2)/1000000</f>
        <v>8.2943999999999996</v>
      </c>
      <c r="C13" s="10">
        <f t="shared" ref="C13:AE13" si="4">ROUND((LEFT(C12,FIND(" x",C12))*RIGHT(C12,LEN(C12)-FIND(" x ",C12)-2)),2)/1000000</f>
        <v>2.0735999999999999</v>
      </c>
      <c r="D13" s="10">
        <f t="shared" si="4"/>
        <v>8.2943999999999996</v>
      </c>
      <c r="E13" s="10">
        <f t="shared" si="4"/>
        <v>2.7648000000000001</v>
      </c>
      <c r="F13" s="10">
        <f t="shared" si="4"/>
        <v>2.0735999999999999</v>
      </c>
      <c r="G13" s="10">
        <f t="shared" si="4"/>
        <v>2.7648000000000001</v>
      </c>
      <c r="H13" s="10">
        <f t="shared" si="4"/>
        <v>2.0735999999999999</v>
      </c>
      <c r="I13" s="10">
        <f t="shared" si="4"/>
        <v>8.2943999999999996</v>
      </c>
      <c r="J13" s="10">
        <f t="shared" si="4"/>
        <v>8.2943999999999996</v>
      </c>
      <c r="K13" s="10">
        <f t="shared" si="4"/>
        <v>1.44</v>
      </c>
      <c r="L13" s="10">
        <f t="shared" si="4"/>
        <v>8.2943999999999996</v>
      </c>
      <c r="M13" s="10">
        <f t="shared" si="4"/>
        <v>4.9535999999999998</v>
      </c>
      <c r="N13" s="10">
        <f t="shared" si="4"/>
        <v>2.7648000000000001</v>
      </c>
      <c r="O13" s="10">
        <f t="shared" si="4"/>
        <v>6.1440000000000001</v>
      </c>
      <c r="P13" s="10">
        <f t="shared" si="4"/>
        <v>4.9535999999999998</v>
      </c>
      <c r="Q13" s="10">
        <f t="shared" si="4"/>
        <v>4.9535999999999998</v>
      </c>
      <c r="R13" s="10">
        <f t="shared" si="4"/>
        <v>2.0735999999999999</v>
      </c>
      <c r="S13" s="10">
        <f t="shared" si="4"/>
        <v>8.2943999999999996</v>
      </c>
      <c r="T13" s="10">
        <f t="shared" si="4"/>
        <v>2.0735999999999999</v>
      </c>
      <c r="U13" s="10">
        <f t="shared" si="4"/>
        <v>2.0735999999999999</v>
      </c>
      <c r="V13" s="10">
        <f t="shared" si="4"/>
        <v>4.9535999999999998</v>
      </c>
      <c r="W13" s="10">
        <f t="shared" si="4"/>
        <v>3.6863999999999999</v>
      </c>
      <c r="X13" s="10">
        <f t="shared" si="4"/>
        <v>2.0735999999999999</v>
      </c>
      <c r="Y13" s="10">
        <f t="shared" si="4"/>
        <v>4.9535999999999998</v>
      </c>
      <c r="Z13" s="10">
        <f t="shared" si="4"/>
        <v>3.6863999999999999</v>
      </c>
      <c r="AA13" s="10">
        <f t="shared" si="4"/>
        <v>8.2943999999999996</v>
      </c>
      <c r="AB13" s="10">
        <f t="shared" si="4"/>
        <v>8.2943999999999996</v>
      </c>
      <c r="AC13" s="10">
        <f t="shared" si="4"/>
        <v>8.2943999999999996</v>
      </c>
      <c r="AD13" s="10">
        <f t="shared" si="4"/>
        <v>8.2943999999999996</v>
      </c>
      <c r="AE13" s="10">
        <f t="shared" si="4"/>
        <v>8.2943999999999996</v>
      </c>
    </row>
    <row r="14" spans="1:31" x14ac:dyDescent="0.25">
      <c r="A14" s="6" t="s">
        <v>50</v>
      </c>
      <c r="B14" s="10" t="str">
        <f t="shared" ref="B14:AE14" si="5">IF(MP&gt;2.0736,"y","n")</f>
        <v>y</v>
      </c>
      <c r="C14" s="10" t="str">
        <f t="shared" si="5"/>
        <v>n</v>
      </c>
      <c r="D14" s="10" t="str">
        <f t="shared" si="5"/>
        <v>y</v>
      </c>
      <c r="E14" s="10" t="str">
        <f t="shared" si="5"/>
        <v>y</v>
      </c>
      <c r="F14" s="10" t="str">
        <f t="shared" si="5"/>
        <v>n</v>
      </c>
      <c r="G14" s="10" t="str">
        <f t="shared" si="5"/>
        <v>y</v>
      </c>
      <c r="H14" s="10" t="str">
        <f t="shared" si="5"/>
        <v>n</v>
      </c>
      <c r="I14" s="10" t="str">
        <f t="shared" si="5"/>
        <v>y</v>
      </c>
      <c r="J14" s="10" t="str">
        <f t="shared" si="5"/>
        <v>y</v>
      </c>
      <c r="K14" s="10" t="str">
        <f t="shared" si="5"/>
        <v>n</v>
      </c>
      <c r="L14" s="10" t="str">
        <f t="shared" si="5"/>
        <v>y</v>
      </c>
      <c r="M14" s="10" t="str">
        <f t="shared" si="5"/>
        <v>y</v>
      </c>
      <c r="N14" s="10" t="str">
        <f t="shared" si="5"/>
        <v>y</v>
      </c>
      <c r="O14" s="10" t="str">
        <f t="shared" si="5"/>
        <v>y</v>
      </c>
      <c r="P14" s="10" t="str">
        <f>IF(MP&gt;2.0736,"y","n")</f>
        <v>y</v>
      </c>
      <c r="Q14" s="10" t="str">
        <f t="shared" si="5"/>
        <v>y</v>
      </c>
      <c r="R14" s="10" t="str">
        <f t="shared" si="5"/>
        <v>n</v>
      </c>
      <c r="S14" s="10" t="str">
        <f t="shared" si="5"/>
        <v>y</v>
      </c>
      <c r="T14" s="10" t="str">
        <f t="shared" si="5"/>
        <v>n</v>
      </c>
      <c r="U14" s="10" t="str">
        <f t="shared" si="5"/>
        <v>n</v>
      </c>
      <c r="V14" s="10" t="str">
        <f t="shared" si="5"/>
        <v>y</v>
      </c>
      <c r="W14" s="10" t="str">
        <f t="shared" si="5"/>
        <v>y</v>
      </c>
      <c r="X14" s="10" t="str">
        <f t="shared" si="5"/>
        <v>n</v>
      </c>
      <c r="Y14" s="10" t="str">
        <f t="shared" si="5"/>
        <v>y</v>
      </c>
      <c r="Z14" s="10" t="str">
        <f t="shared" si="5"/>
        <v>y</v>
      </c>
      <c r="AA14" s="10" t="str">
        <f t="shared" si="5"/>
        <v>y</v>
      </c>
      <c r="AB14" s="10" t="str">
        <f t="shared" si="5"/>
        <v>y</v>
      </c>
      <c r="AC14" s="10" t="str">
        <f t="shared" si="5"/>
        <v>y</v>
      </c>
      <c r="AD14" s="10" t="str">
        <f t="shared" si="5"/>
        <v>y</v>
      </c>
      <c r="AE14" s="10" t="str">
        <f t="shared" si="5"/>
        <v>y</v>
      </c>
    </row>
    <row r="15" spans="1:31" x14ac:dyDescent="0.25">
      <c r="A15" s="6" t="s">
        <v>271</v>
      </c>
      <c r="B15" s="10" t="str">
        <f t="shared" ref="B15:AE15" si="6">IF(MP&gt;=8.2944,"y","n")</f>
        <v>y</v>
      </c>
      <c r="C15" s="10" t="str">
        <f t="shared" si="6"/>
        <v>n</v>
      </c>
      <c r="D15" s="10" t="str">
        <f t="shared" si="6"/>
        <v>y</v>
      </c>
      <c r="E15" s="10" t="str">
        <f t="shared" si="6"/>
        <v>n</v>
      </c>
      <c r="F15" s="10" t="str">
        <f t="shared" si="6"/>
        <v>n</v>
      </c>
      <c r="G15" s="10" t="str">
        <f t="shared" si="6"/>
        <v>n</v>
      </c>
      <c r="H15" s="10" t="str">
        <f t="shared" si="6"/>
        <v>n</v>
      </c>
      <c r="I15" s="10" t="str">
        <f t="shared" si="6"/>
        <v>y</v>
      </c>
      <c r="J15" s="10" t="str">
        <f t="shared" si="6"/>
        <v>y</v>
      </c>
      <c r="K15" s="10" t="str">
        <f t="shared" si="6"/>
        <v>n</v>
      </c>
      <c r="L15" s="10" t="str">
        <f t="shared" si="6"/>
        <v>y</v>
      </c>
      <c r="M15" s="10" t="str">
        <f t="shared" si="6"/>
        <v>n</v>
      </c>
      <c r="N15" s="10" t="str">
        <f t="shared" si="6"/>
        <v>n</v>
      </c>
      <c r="O15" s="10" t="str">
        <f t="shared" si="6"/>
        <v>n</v>
      </c>
      <c r="P15" s="10" t="str">
        <f t="shared" si="6"/>
        <v>n</v>
      </c>
      <c r="Q15" s="10" t="str">
        <f t="shared" si="6"/>
        <v>n</v>
      </c>
      <c r="R15" s="10" t="str">
        <f t="shared" si="6"/>
        <v>n</v>
      </c>
      <c r="S15" s="10" t="str">
        <f t="shared" si="6"/>
        <v>y</v>
      </c>
      <c r="T15" s="10" t="str">
        <f t="shared" si="6"/>
        <v>n</v>
      </c>
      <c r="U15" s="10" t="str">
        <f t="shared" si="6"/>
        <v>n</v>
      </c>
      <c r="V15" s="10" t="str">
        <f t="shared" si="6"/>
        <v>n</v>
      </c>
      <c r="W15" s="10" t="str">
        <f t="shared" si="6"/>
        <v>n</v>
      </c>
      <c r="X15" s="10" t="str">
        <f t="shared" si="6"/>
        <v>n</v>
      </c>
      <c r="Y15" s="10" t="str">
        <f t="shared" si="6"/>
        <v>n</v>
      </c>
      <c r="Z15" s="10" t="str">
        <f t="shared" si="6"/>
        <v>n</v>
      </c>
      <c r="AA15" s="10" t="str">
        <f t="shared" si="6"/>
        <v>y</v>
      </c>
      <c r="AB15" s="10" t="str">
        <f t="shared" si="6"/>
        <v>y</v>
      </c>
      <c r="AC15" s="10" t="str">
        <f t="shared" si="6"/>
        <v>y</v>
      </c>
      <c r="AD15" s="10" t="str">
        <f t="shared" si="6"/>
        <v>y</v>
      </c>
      <c r="AE15" s="10" t="str">
        <f t="shared" si="6"/>
        <v>y</v>
      </c>
    </row>
    <row r="16" spans="1:31" x14ac:dyDescent="0.25">
      <c r="A16" s="11" t="s">
        <v>51</v>
      </c>
      <c r="B16" s="12">
        <f t="shared" ref="B16:AE16" si="7">(MP*1000000)/((Area*100)/(2.54^2))</f>
        <v>25194.044745762712</v>
      </c>
      <c r="C16" s="12">
        <f t="shared" si="7"/>
        <v>8408.5718164676309</v>
      </c>
      <c r="D16" s="12">
        <f t="shared" si="7"/>
        <v>25194.044745762712</v>
      </c>
      <c r="E16" s="12">
        <f t="shared" si="7"/>
        <v>9348.7335849056617</v>
      </c>
      <c r="F16" s="12">
        <f t="shared" si="7"/>
        <v>8408.5718164676309</v>
      </c>
      <c r="G16" s="12">
        <f t="shared" si="7"/>
        <v>9334.0573940345384</v>
      </c>
      <c r="H16" s="12">
        <f t="shared" si="7"/>
        <v>8531.9118367346946</v>
      </c>
      <c r="I16" s="12">
        <f t="shared" si="7"/>
        <v>27081.048097165989</v>
      </c>
      <c r="J16" s="12">
        <f t="shared" si="7"/>
        <v>26796.269924887329</v>
      </c>
      <c r="K16" s="12">
        <f t="shared" si="7"/>
        <v>17236.18552875696</v>
      </c>
      <c r="L16" s="12">
        <f t="shared" si="7"/>
        <v>19508.622325920525</v>
      </c>
      <c r="M16" s="12">
        <f t="shared" si="7"/>
        <v>11924.867820895523</v>
      </c>
      <c r="N16" s="12">
        <f t="shared" si="7"/>
        <v>6655.7401791044776</v>
      </c>
      <c r="O16" s="12">
        <f t="shared" si="7"/>
        <v>12287.238189708616</v>
      </c>
      <c r="P16" s="12">
        <f t="shared" si="7"/>
        <v>11938.231512887562</v>
      </c>
      <c r="Q16" s="12">
        <f t="shared" si="7"/>
        <v>11938.231512887562</v>
      </c>
      <c r="R16" s="12">
        <f t="shared" si="7"/>
        <v>8440.4023722397487</v>
      </c>
      <c r="S16" s="12">
        <f t="shared" si="7"/>
        <v>10730.32906356527</v>
      </c>
      <c r="T16" s="12">
        <f t="shared" si="7"/>
        <v>8732.4006266318538</v>
      </c>
      <c r="U16" s="12">
        <f t="shared" si="7"/>
        <v>10402.828740279938</v>
      </c>
      <c r="V16" s="12">
        <f t="shared" si="7"/>
        <v>12005.501788129226</v>
      </c>
      <c r="W16" s="12">
        <f t="shared" si="7"/>
        <v>11856.021056829512</v>
      </c>
      <c r="X16" s="12">
        <f t="shared" si="7"/>
        <v>9322.6743972125441</v>
      </c>
      <c r="Y16" s="12">
        <f t="shared" si="7"/>
        <v>11938.231512887562</v>
      </c>
      <c r="Z16" s="12">
        <f t="shared" si="7"/>
        <v>11856.021056829512</v>
      </c>
      <c r="AA16" s="12">
        <f t="shared" si="7"/>
        <v>25265.41597733711</v>
      </c>
      <c r="AB16" s="12">
        <f t="shared" si="7"/>
        <v>25265.41597733711</v>
      </c>
      <c r="AC16" s="12">
        <f t="shared" si="7"/>
        <v>26676.047377866402</v>
      </c>
      <c r="AD16" s="12">
        <f t="shared" si="7"/>
        <v>26676.047377866402</v>
      </c>
      <c r="AE16" s="12">
        <f t="shared" si="7"/>
        <v>26676.047377866402</v>
      </c>
    </row>
    <row r="17" spans="1:31" x14ac:dyDescent="0.25">
      <c r="A17" s="6" t="s">
        <v>52</v>
      </c>
      <c r="B17" s="39" t="s">
        <v>53</v>
      </c>
      <c r="C17" s="40" t="s">
        <v>53</v>
      </c>
      <c r="D17" s="41" t="s">
        <v>53</v>
      </c>
      <c r="E17" s="41" t="s">
        <v>54</v>
      </c>
      <c r="F17" s="41" t="s">
        <v>53</v>
      </c>
      <c r="G17" s="41" t="s">
        <v>53</v>
      </c>
      <c r="H17" s="41" t="s">
        <v>53</v>
      </c>
      <c r="I17" s="41" t="s">
        <v>53</v>
      </c>
      <c r="J17" s="41" t="s">
        <v>53</v>
      </c>
      <c r="K17" s="41" t="s">
        <v>53</v>
      </c>
      <c r="L17" s="41" t="s">
        <v>53</v>
      </c>
      <c r="M17" s="41" t="s">
        <v>54</v>
      </c>
      <c r="N17" s="41" t="s">
        <v>54</v>
      </c>
      <c r="O17" s="41" t="s">
        <v>54</v>
      </c>
      <c r="P17" s="41" t="s">
        <v>54</v>
      </c>
      <c r="Q17" s="41" t="s">
        <v>54</v>
      </c>
      <c r="R17" s="41" t="s">
        <v>53</v>
      </c>
      <c r="S17" s="41" t="s">
        <v>53</v>
      </c>
      <c r="T17" s="41" t="s">
        <v>54</v>
      </c>
      <c r="U17" s="41" t="s">
        <v>53</v>
      </c>
      <c r="V17" s="41" t="s">
        <v>54</v>
      </c>
      <c r="W17" s="41" t="s">
        <v>54</v>
      </c>
      <c r="X17" s="41" t="s">
        <v>53</v>
      </c>
      <c r="Y17" s="41" t="s">
        <v>53</v>
      </c>
      <c r="Z17" s="41" t="s">
        <v>53</v>
      </c>
      <c r="AA17" s="41" t="s">
        <v>53</v>
      </c>
      <c r="AB17" s="41" t="s">
        <v>53</v>
      </c>
      <c r="AC17" s="41" t="s">
        <v>53</v>
      </c>
      <c r="AD17" s="41" t="s">
        <v>53</v>
      </c>
      <c r="AE17" s="41" t="s">
        <v>53</v>
      </c>
    </row>
    <row r="18" spans="1:31" x14ac:dyDescent="0.25">
      <c r="A18" s="6" t="s">
        <v>55</v>
      </c>
      <c r="B18" s="41" t="s">
        <v>56</v>
      </c>
      <c r="C18" s="41" t="s">
        <v>56</v>
      </c>
      <c r="D18" s="41" t="s">
        <v>56</v>
      </c>
      <c r="E18" s="41" t="s">
        <v>56</v>
      </c>
      <c r="F18" s="41" t="s">
        <v>56</v>
      </c>
      <c r="G18" s="41" t="s">
        <v>56</v>
      </c>
      <c r="H18" s="41" t="s">
        <v>56</v>
      </c>
      <c r="I18" s="41" t="s">
        <v>56</v>
      </c>
      <c r="J18" s="41" t="s">
        <v>56</v>
      </c>
      <c r="K18" s="41" t="s">
        <v>56</v>
      </c>
      <c r="L18" s="41" t="s">
        <v>56</v>
      </c>
      <c r="M18" s="41" t="s">
        <v>56</v>
      </c>
      <c r="N18" s="41" t="s">
        <v>56</v>
      </c>
      <c r="O18" s="41" t="s">
        <v>56</v>
      </c>
      <c r="P18" s="41" t="s">
        <v>56</v>
      </c>
      <c r="Q18" s="41" t="s">
        <v>56</v>
      </c>
      <c r="R18" s="41" t="s">
        <v>56</v>
      </c>
      <c r="S18" s="41" t="s">
        <v>56</v>
      </c>
      <c r="T18" s="41" t="s">
        <v>56</v>
      </c>
      <c r="U18" s="41" t="s">
        <v>56</v>
      </c>
      <c r="V18" s="41" t="s">
        <v>56</v>
      </c>
      <c r="W18" s="41" t="s">
        <v>56</v>
      </c>
      <c r="X18" s="41" t="s">
        <v>56</v>
      </c>
      <c r="Y18" s="41" t="s">
        <v>56</v>
      </c>
      <c r="Z18" s="41" t="s">
        <v>56</v>
      </c>
      <c r="AA18" s="41" t="s">
        <v>56</v>
      </c>
      <c r="AB18" s="41" t="s">
        <v>56</v>
      </c>
      <c r="AC18" s="41" t="s">
        <v>56</v>
      </c>
      <c r="AD18" s="41" t="s">
        <v>56</v>
      </c>
      <c r="AE18" s="41" t="s">
        <v>56</v>
      </c>
    </row>
    <row r="19" spans="1:31" x14ac:dyDescent="0.25">
      <c r="A19" s="6" t="s">
        <v>57</v>
      </c>
      <c r="B19" s="41" t="s">
        <v>58</v>
      </c>
      <c r="C19" s="41" t="s">
        <v>58</v>
      </c>
      <c r="D19" s="41" t="s">
        <v>58</v>
      </c>
      <c r="E19" s="41" t="s">
        <v>58</v>
      </c>
      <c r="F19" s="41" t="s">
        <v>58</v>
      </c>
      <c r="G19" s="41" t="s">
        <v>58</v>
      </c>
      <c r="H19" s="41" t="s">
        <v>58</v>
      </c>
      <c r="I19" s="41" t="s">
        <v>58</v>
      </c>
      <c r="J19" s="41" t="s">
        <v>58</v>
      </c>
      <c r="K19" s="41" t="s">
        <v>58</v>
      </c>
      <c r="L19" s="41" t="s">
        <v>58</v>
      </c>
      <c r="M19" s="41" t="s">
        <v>58</v>
      </c>
      <c r="N19" s="41" t="s">
        <v>58</v>
      </c>
      <c r="O19" s="41" t="s">
        <v>58</v>
      </c>
      <c r="P19" s="41" t="s">
        <v>58</v>
      </c>
      <c r="Q19" s="41" t="s">
        <v>58</v>
      </c>
      <c r="R19" s="41" t="s">
        <v>58</v>
      </c>
      <c r="S19" s="41" t="s">
        <v>58</v>
      </c>
      <c r="T19" s="41" t="s">
        <v>58</v>
      </c>
      <c r="U19" s="41" t="s">
        <v>58</v>
      </c>
      <c r="V19" s="41" t="s">
        <v>58</v>
      </c>
      <c r="W19" s="41" t="s">
        <v>59</v>
      </c>
      <c r="X19" s="41" t="s">
        <v>58</v>
      </c>
      <c r="Y19" s="41" t="s">
        <v>58</v>
      </c>
      <c r="Z19" s="41" t="s">
        <v>58</v>
      </c>
      <c r="AA19" s="41" t="s">
        <v>58</v>
      </c>
      <c r="AB19" s="41" t="s">
        <v>58</v>
      </c>
      <c r="AC19" s="41" t="s">
        <v>58</v>
      </c>
      <c r="AD19" s="41" t="s">
        <v>59</v>
      </c>
      <c r="AE19" s="41" t="s">
        <v>58</v>
      </c>
    </row>
    <row r="20" spans="1:31" x14ac:dyDescent="0.25">
      <c r="A20" s="13" t="s">
        <v>60</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row>
    <row r="21" spans="1:31" x14ac:dyDescent="0.25">
      <c r="A21" s="6" t="s">
        <v>61</v>
      </c>
      <c r="B21" s="33" t="s">
        <v>58</v>
      </c>
      <c r="C21" s="33" t="s">
        <v>58</v>
      </c>
      <c r="D21" s="33" t="s">
        <v>58</v>
      </c>
      <c r="E21" s="33" t="s">
        <v>58</v>
      </c>
      <c r="F21" s="33" t="s">
        <v>58</v>
      </c>
      <c r="G21" s="33" t="s">
        <v>58</v>
      </c>
      <c r="H21" s="33" t="s">
        <v>58</v>
      </c>
      <c r="I21" s="33" t="s">
        <v>58</v>
      </c>
      <c r="J21" s="33" t="s">
        <v>58</v>
      </c>
      <c r="K21" s="33" t="s">
        <v>58</v>
      </c>
      <c r="L21" s="33" t="s">
        <v>58</v>
      </c>
      <c r="M21" s="33" t="s">
        <v>59</v>
      </c>
      <c r="N21" s="33" t="s">
        <v>58</v>
      </c>
      <c r="O21" s="33" t="s">
        <v>58</v>
      </c>
      <c r="P21" s="33" t="s">
        <v>58</v>
      </c>
      <c r="Q21" s="33" t="s">
        <v>58</v>
      </c>
      <c r="R21" s="33" t="s">
        <v>58</v>
      </c>
      <c r="S21" s="33" t="s">
        <v>58</v>
      </c>
      <c r="T21" s="33" t="s">
        <v>58</v>
      </c>
      <c r="U21" s="33" t="s">
        <v>58</v>
      </c>
      <c r="V21" s="33" t="s">
        <v>58</v>
      </c>
      <c r="W21" s="33" t="s">
        <v>58</v>
      </c>
      <c r="X21" s="33" t="s">
        <v>58</v>
      </c>
      <c r="Y21" s="33" t="s">
        <v>58</v>
      </c>
      <c r="Z21" s="33" t="s">
        <v>58</v>
      </c>
      <c r="AA21" s="33" t="s">
        <v>58</v>
      </c>
      <c r="AB21" s="33" t="s">
        <v>58</v>
      </c>
      <c r="AC21" s="33" t="s">
        <v>58</v>
      </c>
      <c r="AD21" s="33" t="s">
        <v>58</v>
      </c>
      <c r="AE21" s="33" t="s">
        <v>58</v>
      </c>
    </row>
    <row r="22" spans="1:31" x14ac:dyDescent="0.25">
      <c r="A22" s="6" t="s">
        <v>62</v>
      </c>
      <c r="B22" s="33" t="s">
        <v>59</v>
      </c>
      <c r="C22" s="33" t="s">
        <v>58</v>
      </c>
      <c r="D22" s="33" t="s">
        <v>59</v>
      </c>
      <c r="E22" s="33" t="s">
        <v>59</v>
      </c>
      <c r="F22" s="33" t="s">
        <v>58</v>
      </c>
      <c r="G22" s="33" t="s">
        <v>59</v>
      </c>
      <c r="H22" s="33" t="s">
        <v>59</v>
      </c>
      <c r="I22" s="33" t="s">
        <v>59</v>
      </c>
      <c r="J22" s="33" t="s">
        <v>59</v>
      </c>
      <c r="K22" s="33" t="s">
        <v>58</v>
      </c>
      <c r="L22" s="33" t="s">
        <v>59</v>
      </c>
      <c r="M22" s="33" t="s">
        <v>59</v>
      </c>
      <c r="N22" s="33" t="s">
        <v>59</v>
      </c>
      <c r="O22" s="33" t="s">
        <v>59</v>
      </c>
      <c r="P22" s="33" t="s">
        <v>59</v>
      </c>
      <c r="Q22" s="33" t="s">
        <v>59</v>
      </c>
      <c r="R22" s="33" t="s">
        <v>59</v>
      </c>
      <c r="S22" s="33" t="s">
        <v>59</v>
      </c>
      <c r="T22" s="33" t="s">
        <v>59</v>
      </c>
      <c r="U22" s="33" t="s">
        <v>58</v>
      </c>
      <c r="V22" s="33" t="s">
        <v>59</v>
      </c>
      <c r="W22" s="33" t="s">
        <v>59</v>
      </c>
      <c r="X22" s="33" t="s">
        <v>58</v>
      </c>
      <c r="Y22" s="33" t="s">
        <v>59</v>
      </c>
      <c r="Z22" s="33" t="s">
        <v>59</v>
      </c>
      <c r="AA22" s="33" t="s">
        <v>59</v>
      </c>
      <c r="AB22" s="33" t="s">
        <v>59</v>
      </c>
      <c r="AC22" s="33" t="s">
        <v>59</v>
      </c>
      <c r="AD22" s="33" t="s">
        <v>59</v>
      </c>
      <c r="AE22" s="33" t="s">
        <v>59</v>
      </c>
    </row>
    <row r="23" spans="1:31" x14ac:dyDescent="0.25">
      <c r="A23" s="6" t="s">
        <v>63</v>
      </c>
      <c r="B23" s="33" t="s">
        <v>59</v>
      </c>
      <c r="C23" s="33" t="s">
        <v>59</v>
      </c>
      <c r="D23" s="33" t="s">
        <v>59</v>
      </c>
      <c r="E23" s="33" t="s">
        <v>59</v>
      </c>
      <c r="F23" s="33" t="s">
        <v>58</v>
      </c>
      <c r="G23" s="33" t="s">
        <v>59</v>
      </c>
      <c r="H23" s="33" t="s">
        <v>59</v>
      </c>
      <c r="I23" s="33" t="s">
        <v>59</v>
      </c>
      <c r="J23" s="33" t="s">
        <v>59</v>
      </c>
      <c r="K23" s="33" t="s">
        <v>58</v>
      </c>
      <c r="L23" s="33" t="s">
        <v>59</v>
      </c>
      <c r="M23" s="33" t="s">
        <v>59</v>
      </c>
      <c r="N23" s="33" t="s">
        <v>59</v>
      </c>
      <c r="O23" s="33" t="s">
        <v>59</v>
      </c>
      <c r="P23" s="33" t="s">
        <v>59</v>
      </c>
      <c r="Q23" s="33" t="s">
        <v>59</v>
      </c>
      <c r="R23" s="33" t="s">
        <v>59</v>
      </c>
      <c r="S23" s="33" t="s">
        <v>59</v>
      </c>
      <c r="T23" s="33" t="s">
        <v>59</v>
      </c>
      <c r="U23" s="33" t="s">
        <v>59</v>
      </c>
      <c r="V23" s="33" t="s">
        <v>59</v>
      </c>
      <c r="W23" s="33" t="s">
        <v>59</v>
      </c>
      <c r="X23" s="33" t="s">
        <v>59</v>
      </c>
      <c r="Y23" s="33" t="s">
        <v>59</v>
      </c>
      <c r="Z23" s="33" t="s">
        <v>59</v>
      </c>
      <c r="AA23" s="33" t="s">
        <v>59</v>
      </c>
      <c r="AB23" s="33" t="s">
        <v>59</v>
      </c>
      <c r="AC23" s="33" t="s">
        <v>59</v>
      </c>
      <c r="AD23" s="33" t="s">
        <v>59</v>
      </c>
      <c r="AE23" s="33" t="s">
        <v>59</v>
      </c>
    </row>
    <row r="24" spans="1:31" x14ac:dyDescent="0.25">
      <c r="A24" s="6" t="s">
        <v>64</v>
      </c>
      <c r="B24" s="33" t="s">
        <v>58</v>
      </c>
      <c r="C24" s="33" t="s">
        <v>59</v>
      </c>
      <c r="D24" s="33" t="s">
        <v>59</v>
      </c>
      <c r="E24" s="33" t="s">
        <v>58</v>
      </c>
      <c r="F24" s="33" t="s">
        <v>59</v>
      </c>
      <c r="G24" s="33" t="s">
        <v>59</v>
      </c>
      <c r="H24" s="33" t="s">
        <v>58</v>
      </c>
      <c r="I24" s="33" t="s">
        <v>59</v>
      </c>
      <c r="J24" s="42" t="s">
        <v>59</v>
      </c>
      <c r="K24" s="42" t="s">
        <v>58</v>
      </c>
      <c r="L24" s="33" t="s">
        <v>58</v>
      </c>
      <c r="M24" s="33" t="s">
        <v>58</v>
      </c>
      <c r="N24" s="33" t="s">
        <v>58</v>
      </c>
      <c r="O24" s="33" t="s">
        <v>58</v>
      </c>
      <c r="P24" s="33" t="s">
        <v>58</v>
      </c>
      <c r="Q24" s="33" t="s">
        <v>58</v>
      </c>
      <c r="R24" s="33" t="s">
        <v>58</v>
      </c>
      <c r="S24" s="33" t="s">
        <v>58</v>
      </c>
      <c r="T24" s="33" t="s">
        <v>58</v>
      </c>
      <c r="U24" s="33" t="s">
        <v>59</v>
      </c>
      <c r="V24" s="33" t="s">
        <v>58</v>
      </c>
      <c r="W24" s="33" t="s">
        <v>58</v>
      </c>
      <c r="X24" s="33" t="s">
        <v>58</v>
      </c>
      <c r="Y24" s="33" t="s">
        <v>58</v>
      </c>
      <c r="Z24" s="33" t="s">
        <v>58</v>
      </c>
      <c r="AA24" s="33" t="s">
        <v>59</v>
      </c>
      <c r="AB24" s="33" t="s">
        <v>59</v>
      </c>
      <c r="AC24" s="33" t="s">
        <v>58</v>
      </c>
      <c r="AD24" s="33" t="s">
        <v>58</v>
      </c>
      <c r="AE24" s="33" t="s">
        <v>58</v>
      </c>
    </row>
    <row r="25" spans="1:31" x14ac:dyDescent="0.25">
      <c r="A25" s="6" t="s">
        <v>65</v>
      </c>
      <c r="B25" s="33" t="s">
        <v>58</v>
      </c>
      <c r="C25" s="33" t="s">
        <v>59</v>
      </c>
      <c r="D25" s="33" t="s">
        <v>58</v>
      </c>
      <c r="E25" s="33" t="s">
        <v>58</v>
      </c>
      <c r="F25" s="33" t="s">
        <v>59</v>
      </c>
      <c r="G25" s="33" t="s">
        <v>58</v>
      </c>
      <c r="H25" s="33" t="s">
        <v>59</v>
      </c>
      <c r="I25" s="33" t="s">
        <v>58</v>
      </c>
      <c r="J25" s="33" t="s">
        <v>58</v>
      </c>
      <c r="K25" s="33" t="s">
        <v>58</v>
      </c>
      <c r="L25" s="33" t="s">
        <v>58</v>
      </c>
      <c r="M25" s="33" t="s">
        <v>58</v>
      </c>
      <c r="N25" s="33" t="s">
        <v>58</v>
      </c>
      <c r="O25" s="33" t="s">
        <v>58</v>
      </c>
      <c r="P25" s="33" t="s">
        <v>58</v>
      </c>
      <c r="Q25" s="33" t="s">
        <v>58</v>
      </c>
      <c r="R25" s="33" t="s">
        <v>58</v>
      </c>
      <c r="S25" s="33" t="s">
        <v>58</v>
      </c>
      <c r="T25" s="33" t="s">
        <v>58</v>
      </c>
      <c r="U25" s="33" t="s">
        <v>59</v>
      </c>
      <c r="V25" s="33" t="s">
        <v>58</v>
      </c>
      <c r="W25" s="33" t="s">
        <v>58</v>
      </c>
      <c r="X25" s="33" t="s">
        <v>58</v>
      </c>
      <c r="Y25" s="33" t="s">
        <v>58</v>
      </c>
      <c r="Z25" s="33" t="s">
        <v>58</v>
      </c>
      <c r="AA25" s="33" t="s">
        <v>59</v>
      </c>
      <c r="AB25" s="33" t="s">
        <v>59</v>
      </c>
      <c r="AC25" s="33" t="s">
        <v>58</v>
      </c>
      <c r="AD25" s="33" t="s">
        <v>58</v>
      </c>
      <c r="AE25" s="33" t="s">
        <v>58</v>
      </c>
    </row>
    <row r="26" spans="1:31" ht="30" x14ac:dyDescent="0.25">
      <c r="A26" s="6" t="s">
        <v>66</v>
      </c>
      <c r="B26" s="33" t="s">
        <v>67</v>
      </c>
      <c r="C26" s="33" t="s">
        <v>58</v>
      </c>
      <c r="D26" s="33" t="s">
        <v>67</v>
      </c>
      <c r="E26" s="33" t="s">
        <v>58</v>
      </c>
      <c r="F26" s="33" t="s">
        <v>58</v>
      </c>
      <c r="G26" s="33" t="s">
        <v>58</v>
      </c>
      <c r="H26" s="33" t="s">
        <v>58</v>
      </c>
      <c r="I26" s="33" t="s">
        <v>58</v>
      </c>
      <c r="J26" s="33" t="s">
        <v>58</v>
      </c>
      <c r="K26" s="33" t="s">
        <v>68</v>
      </c>
      <c r="L26" s="33" t="s">
        <v>58</v>
      </c>
      <c r="M26" s="33" t="s">
        <v>58</v>
      </c>
      <c r="N26" s="33" t="s">
        <v>58</v>
      </c>
      <c r="O26" s="33" t="s">
        <v>58</v>
      </c>
      <c r="P26" s="33" t="s">
        <v>69</v>
      </c>
      <c r="Q26" s="33" t="s">
        <v>58</v>
      </c>
      <c r="R26" s="33" t="s">
        <v>58</v>
      </c>
      <c r="S26" s="33" t="s">
        <v>69</v>
      </c>
      <c r="T26" s="33" t="s">
        <v>58</v>
      </c>
      <c r="U26" s="33" t="s">
        <v>58</v>
      </c>
      <c r="V26" s="33" t="s">
        <v>58</v>
      </c>
      <c r="W26" s="33" t="s">
        <v>58</v>
      </c>
      <c r="X26" s="33" t="s">
        <v>70</v>
      </c>
      <c r="Y26" s="33" t="s">
        <v>67</v>
      </c>
      <c r="Z26" s="33" t="s">
        <v>58</v>
      </c>
      <c r="AA26" s="33" t="s">
        <v>58</v>
      </c>
      <c r="AB26" s="33" t="s">
        <v>58</v>
      </c>
      <c r="AC26" s="33" t="s">
        <v>67</v>
      </c>
      <c r="AD26" s="33" t="s">
        <v>67</v>
      </c>
      <c r="AE26" s="33" t="s">
        <v>58</v>
      </c>
    </row>
    <row r="27" spans="1:31" x14ac:dyDescent="0.25">
      <c r="A27" s="6" t="s">
        <v>71</v>
      </c>
      <c r="B27" s="33" t="s">
        <v>58</v>
      </c>
      <c r="C27" s="33" t="s">
        <v>58</v>
      </c>
      <c r="D27" s="33" t="s">
        <v>58</v>
      </c>
      <c r="E27" s="33" t="s">
        <v>58</v>
      </c>
      <c r="F27" s="33" t="s">
        <v>58</v>
      </c>
      <c r="G27" s="33" t="s">
        <v>58</v>
      </c>
      <c r="H27" s="33" t="s">
        <v>58</v>
      </c>
      <c r="I27" s="33" t="s">
        <v>58</v>
      </c>
      <c r="J27" s="33" t="s">
        <v>58</v>
      </c>
      <c r="K27" s="33" t="s">
        <v>58</v>
      </c>
      <c r="L27" s="33" t="s">
        <v>58</v>
      </c>
      <c r="M27" s="33" t="s">
        <v>58</v>
      </c>
      <c r="N27" s="33" t="s">
        <v>58</v>
      </c>
      <c r="O27" s="33" t="s">
        <v>58</v>
      </c>
      <c r="P27" s="33" t="s">
        <v>58</v>
      </c>
      <c r="Q27" s="33" t="s">
        <v>58</v>
      </c>
      <c r="R27" s="33" t="s">
        <v>58</v>
      </c>
      <c r="S27" s="33" t="s">
        <v>58</v>
      </c>
      <c r="T27" s="33" t="s">
        <v>58</v>
      </c>
      <c r="U27" s="33" t="s">
        <v>58</v>
      </c>
      <c r="V27" s="33" t="s">
        <v>58</v>
      </c>
      <c r="W27" s="33" t="s">
        <v>58</v>
      </c>
      <c r="X27" s="33" t="s">
        <v>58</v>
      </c>
      <c r="Y27" s="33" t="s">
        <v>58</v>
      </c>
      <c r="Z27" s="33" t="s">
        <v>58</v>
      </c>
      <c r="AA27" s="33" t="s">
        <v>58</v>
      </c>
      <c r="AB27" s="33" t="s">
        <v>58</v>
      </c>
      <c r="AC27" s="33" t="s">
        <v>58</v>
      </c>
      <c r="AD27" s="33" t="s">
        <v>58</v>
      </c>
      <c r="AE27" s="33" t="s">
        <v>58</v>
      </c>
    </row>
    <row r="28" spans="1:31" ht="25.5" x14ac:dyDescent="0.25">
      <c r="A28" s="2" t="s">
        <v>72</v>
      </c>
      <c r="B28" s="33" t="s">
        <v>62</v>
      </c>
      <c r="C28" s="33" t="s">
        <v>63</v>
      </c>
      <c r="D28" s="33" t="s">
        <v>62</v>
      </c>
      <c r="E28" s="33" t="s">
        <v>62</v>
      </c>
      <c r="F28" s="33" t="s">
        <v>64</v>
      </c>
      <c r="G28" s="33" t="s">
        <v>62</v>
      </c>
      <c r="H28" s="33" t="s">
        <v>62</v>
      </c>
      <c r="I28" s="33" t="s">
        <v>62</v>
      </c>
      <c r="J28" s="33" t="s">
        <v>62</v>
      </c>
      <c r="K28" s="33" t="s">
        <v>73</v>
      </c>
      <c r="L28" s="33" t="s">
        <v>62</v>
      </c>
      <c r="M28" s="33" t="s">
        <v>61</v>
      </c>
      <c r="N28" s="33" t="s">
        <v>62</v>
      </c>
      <c r="O28" s="33" t="s">
        <v>62</v>
      </c>
      <c r="P28" s="33" t="s">
        <v>62</v>
      </c>
      <c r="Q28" s="33" t="s">
        <v>62</v>
      </c>
      <c r="R28" s="33" t="s">
        <v>62</v>
      </c>
      <c r="S28" s="33" t="s">
        <v>62</v>
      </c>
      <c r="T28" s="33" t="s">
        <v>62</v>
      </c>
      <c r="U28" s="33" t="s">
        <v>63</v>
      </c>
      <c r="V28" s="33" t="s">
        <v>62</v>
      </c>
      <c r="W28" s="33" t="s">
        <v>62</v>
      </c>
      <c r="X28" s="33" t="s">
        <v>63</v>
      </c>
      <c r="Y28" s="33" t="s">
        <v>62</v>
      </c>
      <c r="Z28" s="33" t="s">
        <v>62</v>
      </c>
      <c r="AA28" s="33" t="s">
        <v>62</v>
      </c>
      <c r="AB28" s="33" t="s">
        <v>62</v>
      </c>
      <c r="AC28" s="33" t="s">
        <v>62</v>
      </c>
      <c r="AD28" s="33" t="s">
        <v>62</v>
      </c>
      <c r="AE28" s="33" t="s">
        <v>62</v>
      </c>
    </row>
    <row r="29" spans="1:31" x14ac:dyDescent="0.25">
      <c r="A29" s="1" t="s">
        <v>74</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row>
    <row r="30" spans="1:31" x14ac:dyDescent="0.25">
      <c r="A30" s="2" t="s">
        <v>75</v>
      </c>
      <c r="B30" s="33" t="s">
        <v>59</v>
      </c>
      <c r="C30" s="33" t="s">
        <v>76</v>
      </c>
      <c r="D30" s="33" t="s">
        <v>76</v>
      </c>
      <c r="E30" s="33" t="s">
        <v>59</v>
      </c>
      <c r="F30" s="33" t="s">
        <v>58</v>
      </c>
      <c r="G30" s="33" t="s">
        <v>59</v>
      </c>
      <c r="H30" s="33" t="s">
        <v>58</v>
      </c>
      <c r="I30" s="33" t="s">
        <v>58</v>
      </c>
      <c r="J30" s="33" t="s">
        <v>58</v>
      </c>
      <c r="K30" s="33" t="s">
        <v>58</v>
      </c>
      <c r="L30" s="33" t="s">
        <v>59</v>
      </c>
      <c r="M30" s="33" t="s">
        <v>59</v>
      </c>
      <c r="N30" s="33" t="s">
        <v>59</v>
      </c>
      <c r="O30" s="33" t="s">
        <v>59</v>
      </c>
      <c r="P30" s="33" t="s">
        <v>59</v>
      </c>
      <c r="Q30" s="33" t="s">
        <v>59</v>
      </c>
      <c r="R30" s="33" t="s">
        <v>58</v>
      </c>
      <c r="S30" s="33" t="s">
        <v>58</v>
      </c>
      <c r="T30" s="33" t="s">
        <v>59</v>
      </c>
      <c r="U30" s="33" t="s">
        <v>58</v>
      </c>
      <c r="V30" s="33" t="s">
        <v>58</v>
      </c>
      <c r="W30" s="33" t="s">
        <v>59</v>
      </c>
      <c r="X30" s="33" t="s">
        <v>59</v>
      </c>
      <c r="Y30" s="33" t="s">
        <v>58</v>
      </c>
      <c r="Z30" s="33" t="s">
        <v>76</v>
      </c>
      <c r="AA30" s="33" t="s">
        <v>76</v>
      </c>
      <c r="AB30" s="33" t="s">
        <v>59</v>
      </c>
      <c r="AC30" s="33" t="s">
        <v>58</v>
      </c>
      <c r="AD30" s="33" t="s">
        <v>58</v>
      </c>
      <c r="AE30" s="33" t="s">
        <v>59</v>
      </c>
    </row>
    <row r="31" spans="1:31" x14ac:dyDescent="0.25">
      <c r="A31" s="6" t="s">
        <v>77</v>
      </c>
      <c r="B31" s="33" t="s">
        <v>78</v>
      </c>
      <c r="C31" s="33" t="s">
        <v>79</v>
      </c>
      <c r="D31" s="33" t="s">
        <v>80</v>
      </c>
      <c r="E31" s="33" t="s">
        <v>81</v>
      </c>
      <c r="F31" s="33" t="s">
        <v>79</v>
      </c>
      <c r="G31" s="33" t="s">
        <v>82</v>
      </c>
      <c r="H31" s="33" t="s">
        <v>79</v>
      </c>
      <c r="I31" s="33" t="s">
        <v>79</v>
      </c>
      <c r="J31" s="33" t="s">
        <v>79</v>
      </c>
      <c r="K31" s="33" t="s">
        <v>79</v>
      </c>
      <c r="L31" s="33" t="s">
        <v>81</v>
      </c>
      <c r="M31" s="33" t="s">
        <v>78</v>
      </c>
      <c r="N31" s="33" t="s">
        <v>81</v>
      </c>
      <c r="O31" s="33" t="s">
        <v>83</v>
      </c>
      <c r="P31" s="33" t="s">
        <v>83</v>
      </c>
      <c r="Q31" s="33" t="s">
        <v>78</v>
      </c>
      <c r="R31" s="33" t="s">
        <v>79</v>
      </c>
      <c r="S31" s="33" t="s">
        <v>79</v>
      </c>
      <c r="T31" s="33" t="s">
        <v>78</v>
      </c>
      <c r="U31" s="33" t="s">
        <v>79</v>
      </c>
      <c r="V31" s="33" t="s">
        <v>79</v>
      </c>
      <c r="W31" s="33" t="s">
        <v>78</v>
      </c>
      <c r="X31" s="33" t="s">
        <v>81</v>
      </c>
      <c r="Y31" s="33" t="s">
        <v>79</v>
      </c>
      <c r="Z31" s="33" t="s">
        <v>79</v>
      </c>
      <c r="AA31" s="33" t="s">
        <v>79</v>
      </c>
      <c r="AB31" s="33" t="s">
        <v>78</v>
      </c>
      <c r="AC31" s="33" t="s">
        <v>79</v>
      </c>
      <c r="AD31" s="33" t="s">
        <v>79</v>
      </c>
      <c r="AE31" s="33" t="s">
        <v>81</v>
      </c>
    </row>
    <row r="32" spans="1:31" x14ac:dyDescent="0.25">
      <c r="A32" s="6" t="s">
        <v>84</v>
      </c>
      <c r="B32" s="33" t="s">
        <v>85</v>
      </c>
      <c r="C32" s="33" t="s">
        <v>79</v>
      </c>
      <c r="D32" s="33" t="s">
        <v>80</v>
      </c>
      <c r="E32" s="33" t="s">
        <v>86</v>
      </c>
      <c r="F32" s="33" t="s">
        <v>79</v>
      </c>
      <c r="G32" s="33" t="s">
        <v>87</v>
      </c>
      <c r="H32" s="33" t="s">
        <v>79</v>
      </c>
      <c r="I32" s="33" t="s">
        <v>79</v>
      </c>
      <c r="J32" s="33" t="s">
        <v>79</v>
      </c>
      <c r="K32" s="33" t="s">
        <v>79</v>
      </c>
      <c r="L32" s="33" t="s">
        <v>86</v>
      </c>
      <c r="M32" s="33" t="s">
        <v>88</v>
      </c>
      <c r="N32" s="33" t="s">
        <v>86</v>
      </c>
      <c r="O32" s="33" t="s">
        <v>89</v>
      </c>
      <c r="P32" s="33" t="s">
        <v>89</v>
      </c>
      <c r="Q32" s="33" t="s">
        <v>88</v>
      </c>
      <c r="R32" s="33" t="s">
        <v>79</v>
      </c>
      <c r="S32" s="33" t="s">
        <v>79</v>
      </c>
      <c r="T32" s="33" t="s">
        <v>90</v>
      </c>
      <c r="U32" s="33" t="s">
        <v>79</v>
      </c>
      <c r="V32" s="33" t="s">
        <v>79</v>
      </c>
      <c r="W32" s="33" t="s">
        <v>91</v>
      </c>
      <c r="X32" s="33" t="s">
        <v>92</v>
      </c>
      <c r="Y32" s="33" t="s">
        <v>79</v>
      </c>
      <c r="Z32" s="33" t="s">
        <v>79</v>
      </c>
      <c r="AA32" s="33" t="s">
        <v>79</v>
      </c>
      <c r="AB32" s="33" t="s">
        <v>93</v>
      </c>
      <c r="AC32" s="33" t="s">
        <v>79</v>
      </c>
      <c r="AD32" s="33" t="s">
        <v>79</v>
      </c>
      <c r="AE32" s="33" t="s">
        <v>94</v>
      </c>
    </row>
    <row r="33" spans="1:31" ht="25.5" x14ac:dyDescent="0.25">
      <c r="A33" s="2" t="s">
        <v>95</v>
      </c>
      <c r="B33" s="33" t="s">
        <v>96</v>
      </c>
      <c r="C33" s="33" t="s">
        <v>79</v>
      </c>
      <c r="D33" s="33" t="s">
        <v>80</v>
      </c>
      <c r="E33" s="33" t="s">
        <v>96</v>
      </c>
      <c r="F33" s="33" t="s">
        <v>79</v>
      </c>
      <c r="G33" s="33" t="s">
        <v>96</v>
      </c>
      <c r="H33" s="33" t="s">
        <v>79</v>
      </c>
      <c r="I33" s="33" t="s">
        <v>79</v>
      </c>
      <c r="J33" s="33" t="s">
        <v>79</v>
      </c>
      <c r="K33" s="33" t="s">
        <v>79</v>
      </c>
      <c r="L33" s="33" t="s">
        <v>97</v>
      </c>
      <c r="M33" s="33" t="s">
        <v>97</v>
      </c>
      <c r="N33" s="33" t="s">
        <v>97</v>
      </c>
      <c r="O33" s="33" t="s">
        <v>97</v>
      </c>
      <c r="P33" s="33" t="s">
        <v>97</v>
      </c>
      <c r="Q33" s="33" t="s">
        <v>97</v>
      </c>
      <c r="R33" s="33" t="s">
        <v>79</v>
      </c>
      <c r="S33" s="33" t="s">
        <v>79</v>
      </c>
      <c r="T33" s="33" t="s">
        <v>97</v>
      </c>
      <c r="U33" s="33" t="s">
        <v>79</v>
      </c>
      <c r="V33" s="33" t="s">
        <v>79</v>
      </c>
      <c r="W33" s="33" t="s">
        <v>97</v>
      </c>
      <c r="X33" s="33" t="s">
        <v>97</v>
      </c>
      <c r="Y33" s="33" t="s">
        <v>79</v>
      </c>
      <c r="Z33" s="33" t="s">
        <v>79</v>
      </c>
      <c r="AA33" s="33" t="s">
        <v>79</v>
      </c>
      <c r="AB33" s="33" t="s">
        <v>97</v>
      </c>
      <c r="AC33" s="33" t="s">
        <v>79</v>
      </c>
      <c r="AD33" s="33" t="s">
        <v>79</v>
      </c>
      <c r="AE33" s="33" t="s">
        <v>97</v>
      </c>
    </row>
    <row r="34" spans="1:31" x14ac:dyDescent="0.25">
      <c r="A34" s="2" t="s">
        <v>98</v>
      </c>
      <c r="B34" s="33" t="s">
        <v>99</v>
      </c>
      <c r="C34" s="33" t="s">
        <v>100</v>
      </c>
      <c r="D34" s="33" t="s">
        <v>100</v>
      </c>
      <c r="E34" s="33" t="s">
        <v>99</v>
      </c>
      <c r="F34" s="33" t="s">
        <v>100</v>
      </c>
      <c r="G34" s="33" t="s">
        <v>99</v>
      </c>
      <c r="H34" s="33" t="s">
        <v>100</v>
      </c>
      <c r="I34" s="33" t="s">
        <v>100</v>
      </c>
      <c r="J34" s="33" t="s">
        <v>100</v>
      </c>
      <c r="K34" s="33" t="s">
        <v>101</v>
      </c>
      <c r="L34" s="33" t="s">
        <v>99</v>
      </c>
      <c r="M34" s="33" t="s">
        <v>99</v>
      </c>
      <c r="N34" s="33" t="s">
        <v>99</v>
      </c>
      <c r="O34" s="33" t="s">
        <v>102</v>
      </c>
      <c r="P34" s="33" t="s">
        <v>99</v>
      </c>
      <c r="Q34" s="33" t="s">
        <v>99</v>
      </c>
      <c r="R34" s="33" t="s">
        <v>100</v>
      </c>
      <c r="S34" s="33" t="s">
        <v>100</v>
      </c>
      <c r="T34" s="33" t="s">
        <v>99</v>
      </c>
      <c r="U34" s="33" t="s">
        <v>100</v>
      </c>
      <c r="V34" s="33" t="s">
        <v>100</v>
      </c>
      <c r="W34" s="33" t="s">
        <v>103</v>
      </c>
      <c r="X34" s="33" t="s">
        <v>104</v>
      </c>
      <c r="Y34" s="33" t="s">
        <v>100</v>
      </c>
      <c r="Z34" s="33" t="s">
        <v>100</v>
      </c>
      <c r="AA34" s="33" t="s">
        <v>100</v>
      </c>
      <c r="AB34" s="33" t="s">
        <v>105</v>
      </c>
      <c r="AC34" s="33" t="s">
        <v>100</v>
      </c>
      <c r="AD34" s="33" t="s">
        <v>100</v>
      </c>
      <c r="AE34" s="33" t="s">
        <v>106</v>
      </c>
    </row>
    <row r="35" spans="1:31" x14ac:dyDescent="0.25">
      <c r="A35" s="2" t="s">
        <v>107</v>
      </c>
      <c r="B35" s="33" t="s">
        <v>79</v>
      </c>
      <c r="C35" s="33" t="s">
        <v>108</v>
      </c>
      <c r="D35" s="33" t="s">
        <v>108</v>
      </c>
      <c r="E35" s="33" t="s">
        <v>79</v>
      </c>
      <c r="F35" s="33" t="s">
        <v>108</v>
      </c>
      <c r="G35" s="33" t="s">
        <v>79</v>
      </c>
      <c r="H35" s="33" t="s">
        <v>108</v>
      </c>
      <c r="I35" s="33" t="s">
        <v>108</v>
      </c>
      <c r="J35" s="33" t="s">
        <v>108</v>
      </c>
      <c r="K35" s="33" t="s">
        <v>79</v>
      </c>
      <c r="L35" s="33" t="s">
        <v>79</v>
      </c>
      <c r="M35" s="33" t="s">
        <v>79</v>
      </c>
      <c r="N35" s="33" t="s">
        <v>79</v>
      </c>
      <c r="O35" s="33" t="s">
        <v>79</v>
      </c>
      <c r="P35" s="33" t="s">
        <v>79</v>
      </c>
      <c r="Q35" s="33" t="s">
        <v>79</v>
      </c>
      <c r="R35" s="33" t="s">
        <v>108</v>
      </c>
      <c r="S35" s="33" t="s">
        <v>108</v>
      </c>
      <c r="T35" s="33" t="s">
        <v>79</v>
      </c>
      <c r="U35" s="33" t="s">
        <v>108</v>
      </c>
      <c r="V35" s="33" t="s">
        <v>108</v>
      </c>
      <c r="W35" s="33" t="s">
        <v>79</v>
      </c>
      <c r="X35" s="33" t="s">
        <v>79</v>
      </c>
      <c r="Y35" s="33" t="s">
        <v>108</v>
      </c>
      <c r="Z35" s="33" t="s">
        <v>108</v>
      </c>
      <c r="AA35" s="33" t="s">
        <v>108</v>
      </c>
      <c r="AB35" s="33" t="s">
        <v>79</v>
      </c>
      <c r="AC35" s="33" t="s">
        <v>108</v>
      </c>
      <c r="AD35" s="33" t="s">
        <v>108</v>
      </c>
      <c r="AE35" s="33" t="s">
        <v>79</v>
      </c>
    </row>
    <row r="36" spans="1:31" x14ac:dyDescent="0.25">
      <c r="A36" s="2" t="s">
        <v>109</v>
      </c>
      <c r="B36" s="33" t="s">
        <v>110</v>
      </c>
      <c r="C36" s="33" t="s">
        <v>111</v>
      </c>
      <c r="D36" s="33" t="s">
        <v>112</v>
      </c>
      <c r="E36" s="33" t="s">
        <v>113</v>
      </c>
      <c r="F36" s="33" t="s">
        <v>112</v>
      </c>
      <c r="G36" s="33" t="s">
        <v>114</v>
      </c>
      <c r="H36" s="33" t="s">
        <v>112</v>
      </c>
      <c r="I36" s="33" t="s">
        <v>115</v>
      </c>
      <c r="J36" s="33" t="s">
        <v>116</v>
      </c>
      <c r="K36" s="33" t="s">
        <v>117</v>
      </c>
      <c r="L36" s="33" t="s">
        <v>118</v>
      </c>
      <c r="M36" s="33" t="s">
        <v>119</v>
      </c>
      <c r="N36" s="33" t="s">
        <v>120</v>
      </c>
      <c r="O36" s="33" t="s">
        <v>102</v>
      </c>
      <c r="P36" s="33" t="s">
        <v>121</v>
      </c>
      <c r="Q36" s="33" t="s">
        <v>122</v>
      </c>
      <c r="R36" s="33" t="s">
        <v>123</v>
      </c>
      <c r="S36" s="33" t="s">
        <v>112</v>
      </c>
      <c r="T36" s="33" t="s">
        <v>124</v>
      </c>
      <c r="U36" s="33" t="s">
        <v>125</v>
      </c>
      <c r="V36" s="33" t="s">
        <v>126</v>
      </c>
      <c r="W36" s="33" t="s">
        <v>127</v>
      </c>
      <c r="X36" s="33" t="s">
        <v>128</v>
      </c>
      <c r="Y36" s="33" t="s">
        <v>112</v>
      </c>
      <c r="Z36" s="33" t="s">
        <v>112</v>
      </c>
      <c r="AA36" s="33" t="s">
        <v>112</v>
      </c>
      <c r="AB36" s="33" t="s">
        <v>129</v>
      </c>
      <c r="AC36" s="33" t="s">
        <v>130</v>
      </c>
      <c r="AD36" s="33" t="s">
        <v>130</v>
      </c>
      <c r="AE36" s="33" t="s">
        <v>131</v>
      </c>
    </row>
    <row r="37" spans="1:31" x14ac:dyDescent="0.25">
      <c r="A37" s="2" t="s">
        <v>132</v>
      </c>
      <c r="B37" s="33" t="s">
        <v>102</v>
      </c>
      <c r="C37" s="33" t="s">
        <v>102</v>
      </c>
      <c r="D37" s="33" t="s">
        <v>102</v>
      </c>
      <c r="E37" s="33" t="s">
        <v>102</v>
      </c>
      <c r="F37" s="33" t="s">
        <v>102</v>
      </c>
      <c r="G37" s="33" t="s">
        <v>102</v>
      </c>
      <c r="H37" s="33" t="s">
        <v>102</v>
      </c>
      <c r="I37" s="33" t="s">
        <v>102</v>
      </c>
      <c r="J37" s="33" t="s">
        <v>102</v>
      </c>
      <c r="K37" s="33" t="s">
        <v>102</v>
      </c>
      <c r="L37" s="33" t="s">
        <v>102</v>
      </c>
      <c r="M37" s="33" t="s">
        <v>102</v>
      </c>
      <c r="N37" s="33" t="s">
        <v>102</v>
      </c>
      <c r="O37" s="33" t="s">
        <v>102</v>
      </c>
      <c r="P37" s="33" t="s">
        <v>102</v>
      </c>
      <c r="Q37" s="33" t="s">
        <v>102</v>
      </c>
      <c r="R37" s="33" t="s">
        <v>102</v>
      </c>
      <c r="S37" s="33" t="s">
        <v>102</v>
      </c>
      <c r="T37" s="33" t="s">
        <v>102</v>
      </c>
      <c r="U37" s="33" t="s">
        <v>102</v>
      </c>
      <c r="V37" s="33" t="s">
        <v>102</v>
      </c>
      <c r="W37" s="33" t="s">
        <v>102</v>
      </c>
      <c r="X37" s="33" t="s">
        <v>102</v>
      </c>
      <c r="Y37" s="33" t="s">
        <v>102</v>
      </c>
      <c r="Z37" s="33" t="s">
        <v>102</v>
      </c>
      <c r="AA37" s="33" t="s">
        <v>102</v>
      </c>
      <c r="AB37" s="33" t="s">
        <v>102</v>
      </c>
      <c r="AC37" s="33" t="s">
        <v>102</v>
      </c>
      <c r="AD37" s="33" t="s">
        <v>102</v>
      </c>
      <c r="AE37" s="33" t="s">
        <v>102</v>
      </c>
    </row>
    <row r="38" spans="1:31" x14ac:dyDescent="0.25">
      <c r="A38" s="1" t="s">
        <v>133</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row>
    <row r="39" spans="1:31" x14ac:dyDescent="0.25">
      <c r="A39" s="2" t="s">
        <v>134</v>
      </c>
      <c r="B39" s="34" t="s">
        <v>58</v>
      </c>
      <c r="C39" s="34" t="s">
        <v>58</v>
      </c>
      <c r="D39" s="34" t="s">
        <v>58</v>
      </c>
      <c r="E39" s="34" t="s">
        <v>58</v>
      </c>
      <c r="F39" s="34" t="s">
        <v>58</v>
      </c>
      <c r="G39" s="34" t="s">
        <v>58</v>
      </c>
      <c r="H39" s="34" t="s">
        <v>58</v>
      </c>
      <c r="I39" s="34" t="s">
        <v>58</v>
      </c>
      <c r="J39" s="34" t="s">
        <v>58</v>
      </c>
      <c r="K39" s="34" t="s">
        <v>58</v>
      </c>
      <c r="L39" s="33" t="s">
        <v>58</v>
      </c>
      <c r="M39" s="34" t="s">
        <v>58</v>
      </c>
      <c r="N39" s="34" t="s">
        <v>58</v>
      </c>
      <c r="O39" s="34" t="s">
        <v>58</v>
      </c>
      <c r="P39" s="34" t="s">
        <v>58</v>
      </c>
      <c r="Q39" s="34" t="s">
        <v>58</v>
      </c>
      <c r="R39" s="34" t="s">
        <v>58</v>
      </c>
      <c r="S39" s="34" t="s">
        <v>58</v>
      </c>
      <c r="T39" s="34" t="s">
        <v>58</v>
      </c>
      <c r="U39" s="34" t="s">
        <v>58</v>
      </c>
      <c r="V39" s="34" t="s">
        <v>58</v>
      </c>
      <c r="W39" s="34" t="s">
        <v>58</v>
      </c>
      <c r="X39" s="34" t="s">
        <v>58</v>
      </c>
      <c r="Y39" s="34" t="s">
        <v>58</v>
      </c>
      <c r="Z39" s="34" t="s">
        <v>58</v>
      </c>
      <c r="AA39" s="34" t="s">
        <v>58</v>
      </c>
      <c r="AB39" s="34" t="s">
        <v>58</v>
      </c>
      <c r="AC39" s="34" t="s">
        <v>58</v>
      </c>
      <c r="AD39" s="34" t="s">
        <v>76</v>
      </c>
      <c r="AE39" s="34" t="s">
        <v>58</v>
      </c>
    </row>
    <row r="40" spans="1:31" x14ac:dyDescent="0.25">
      <c r="A40" s="2" t="s">
        <v>135</v>
      </c>
      <c r="B40" s="33" t="s">
        <v>58</v>
      </c>
      <c r="C40" s="33" t="s">
        <v>58</v>
      </c>
      <c r="D40" s="33" t="s">
        <v>58</v>
      </c>
      <c r="E40" s="33" t="s">
        <v>58</v>
      </c>
      <c r="F40" s="33" t="s">
        <v>58</v>
      </c>
      <c r="G40" s="33" t="s">
        <v>58</v>
      </c>
      <c r="H40" s="33" t="s">
        <v>58</v>
      </c>
      <c r="I40" s="33" t="s">
        <v>59</v>
      </c>
      <c r="J40" s="33" t="s">
        <v>59</v>
      </c>
      <c r="K40" s="33" t="s">
        <v>58</v>
      </c>
      <c r="L40" s="33" t="s">
        <v>58</v>
      </c>
      <c r="M40" s="33" t="s">
        <v>58</v>
      </c>
      <c r="N40" s="33" t="s">
        <v>58</v>
      </c>
      <c r="O40" s="33" t="s">
        <v>58</v>
      </c>
      <c r="P40" s="33" t="s">
        <v>58</v>
      </c>
      <c r="Q40" s="33" t="s">
        <v>58</v>
      </c>
      <c r="R40" s="33" t="s">
        <v>58</v>
      </c>
      <c r="S40" s="33" t="s">
        <v>58</v>
      </c>
      <c r="T40" s="33" t="s">
        <v>58</v>
      </c>
      <c r="U40" s="33" t="s">
        <v>58</v>
      </c>
      <c r="V40" s="33" t="s">
        <v>58</v>
      </c>
      <c r="W40" s="33" t="s">
        <v>58</v>
      </c>
      <c r="X40" s="33" t="s">
        <v>58</v>
      </c>
      <c r="Y40" s="33" t="s">
        <v>58</v>
      </c>
      <c r="Z40" s="33" t="s">
        <v>58</v>
      </c>
      <c r="AA40" s="33" t="s">
        <v>58</v>
      </c>
      <c r="AB40" s="33" t="s">
        <v>58</v>
      </c>
      <c r="AC40" s="33" t="s">
        <v>58</v>
      </c>
      <c r="AD40" s="33" t="s">
        <v>76</v>
      </c>
      <c r="AE40" s="33" t="s">
        <v>58</v>
      </c>
    </row>
    <row r="41" spans="1:31" ht="25.5" x14ac:dyDescent="0.25">
      <c r="A41" s="2" t="s">
        <v>136</v>
      </c>
      <c r="B41" s="33" t="s">
        <v>79</v>
      </c>
      <c r="C41" s="33" t="s">
        <v>79</v>
      </c>
      <c r="D41" s="33" t="s">
        <v>79</v>
      </c>
      <c r="E41" s="33" t="s">
        <v>79</v>
      </c>
      <c r="F41" s="33" t="s">
        <v>79</v>
      </c>
      <c r="G41" s="33" t="s">
        <v>79</v>
      </c>
      <c r="H41" s="33" t="s">
        <v>79</v>
      </c>
      <c r="I41" s="33" t="s">
        <v>59</v>
      </c>
      <c r="J41" s="33" t="s">
        <v>58</v>
      </c>
      <c r="K41" s="33" t="s">
        <v>79</v>
      </c>
      <c r="L41" s="33" t="s">
        <v>79</v>
      </c>
      <c r="M41" s="33" t="s">
        <v>79</v>
      </c>
      <c r="N41" s="33" t="s">
        <v>79</v>
      </c>
      <c r="O41" s="33" t="s">
        <v>79</v>
      </c>
      <c r="P41" s="33" t="s">
        <v>79</v>
      </c>
      <c r="Q41" s="33" t="s">
        <v>79</v>
      </c>
      <c r="R41" s="33" t="s">
        <v>79</v>
      </c>
      <c r="S41" s="33" t="s">
        <v>79</v>
      </c>
      <c r="T41" s="33" t="s">
        <v>79</v>
      </c>
      <c r="U41" s="33" t="s">
        <v>79</v>
      </c>
      <c r="V41" s="33" t="s">
        <v>79</v>
      </c>
      <c r="W41" s="33" t="s">
        <v>79</v>
      </c>
      <c r="X41" s="33" t="s">
        <v>79</v>
      </c>
      <c r="Y41" s="33" t="s">
        <v>79</v>
      </c>
      <c r="Z41" s="33" t="s">
        <v>79</v>
      </c>
      <c r="AA41" s="33" t="s">
        <v>79</v>
      </c>
      <c r="AB41" s="33" t="s">
        <v>79</v>
      </c>
      <c r="AC41" s="33" t="s">
        <v>79</v>
      </c>
      <c r="AD41" s="33" t="s">
        <v>79</v>
      </c>
      <c r="AE41" s="33" t="s">
        <v>79</v>
      </c>
    </row>
    <row r="42" spans="1:31" ht="76.5" x14ac:dyDescent="0.25">
      <c r="A42" s="2" t="s">
        <v>137</v>
      </c>
      <c r="B42" s="34" t="s">
        <v>138</v>
      </c>
      <c r="C42" s="34" t="s">
        <v>139</v>
      </c>
      <c r="D42" s="34" t="s">
        <v>140</v>
      </c>
      <c r="E42" s="34" t="s">
        <v>141</v>
      </c>
      <c r="F42" s="34" t="s">
        <v>245</v>
      </c>
      <c r="G42" s="34" t="s">
        <v>142</v>
      </c>
      <c r="H42" s="34" t="s">
        <v>143</v>
      </c>
      <c r="I42" s="34" t="s">
        <v>144</v>
      </c>
      <c r="J42" s="34" t="s">
        <v>145</v>
      </c>
      <c r="K42" s="34" t="s">
        <v>146</v>
      </c>
      <c r="L42" s="34" t="s">
        <v>138</v>
      </c>
      <c r="M42" s="34" t="s">
        <v>141</v>
      </c>
      <c r="N42" s="34" t="s">
        <v>147</v>
      </c>
      <c r="O42" s="34" t="s">
        <v>138</v>
      </c>
      <c r="P42" s="34" t="s">
        <v>141</v>
      </c>
      <c r="Q42" s="34" t="s">
        <v>141</v>
      </c>
      <c r="R42" s="34" t="s">
        <v>148</v>
      </c>
      <c r="S42" s="34" t="s">
        <v>141</v>
      </c>
      <c r="T42" s="34" t="s">
        <v>139</v>
      </c>
      <c r="U42" s="34" t="s">
        <v>245</v>
      </c>
      <c r="V42" s="34" t="s">
        <v>148</v>
      </c>
      <c r="W42" s="34" t="s">
        <v>139</v>
      </c>
      <c r="X42" s="34" t="s">
        <v>141</v>
      </c>
      <c r="Y42" s="34" t="s">
        <v>141</v>
      </c>
      <c r="Z42" s="34" t="s">
        <v>148</v>
      </c>
      <c r="AA42" s="34" t="s">
        <v>149</v>
      </c>
      <c r="AB42" s="34" t="s">
        <v>139</v>
      </c>
      <c r="AC42" s="34" t="s">
        <v>150</v>
      </c>
      <c r="AD42" s="34" t="s">
        <v>146</v>
      </c>
      <c r="AE42" s="34" t="s">
        <v>146</v>
      </c>
    </row>
    <row r="43" spans="1:31" x14ac:dyDescent="0.25">
      <c r="A43" s="13" t="s">
        <v>151</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row>
    <row r="44" spans="1:31" ht="25.5" x14ac:dyDescent="0.25">
      <c r="A44" s="2" t="s">
        <v>152</v>
      </c>
      <c r="B44" s="43" t="s">
        <v>153</v>
      </c>
      <c r="C44" s="43" t="s">
        <v>153</v>
      </c>
      <c r="D44" s="43" t="s">
        <v>153</v>
      </c>
      <c r="E44" s="43" t="s">
        <v>153</v>
      </c>
      <c r="F44" s="43" t="s">
        <v>153</v>
      </c>
      <c r="G44" s="43" t="s">
        <v>153</v>
      </c>
      <c r="H44" s="43" t="s">
        <v>153</v>
      </c>
      <c r="I44" s="43" t="s">
        <v>153</v>
      </c>
      <c r="J44" s="43" t="s">
        <v>153</v>
      </c>
      <c r="K44" s="43" t="s">
        <v>153</v>
      </c>
      <c r="L44" s="43" t="s">
        <v>153</v>
      </c>
      <c r="M44" s="43" t="s">
        <v>153</v>
      </c>
      <c r="N44" s="43" t="s">
        <v>153</v>
      </c>
      <c r="O44" s="43" t="s">
        <v>153</v>
      </c>
      <c r="P44" s="43" t="s">
        <v>153</v>
      </c>
      <c r="Q44" s="43" t="s">
        <v>153</v>
      </c>
      <c r="R44" s="43" t="s">
        <v>153</v>
      </c>
      <c r="S44" s="43" t="s">
        <v>153</v>
      </c>
      <c r="T44" s="43" t="s">
        <v>153</v>
      </c>
      <c r="U44" s="43" t="s">
        <v>153</v>
      </c>
      <c r="V44" s="43" t="s">
        <v>153</v>
      </c>
      <c r="W44" s="43" t="s">
        <v>153</v>
      </c>
      <c r="X44" s="43" t="s">
        <v>153</v>
      </c>
      <c r="Y44" s="43" t="s">
        <v>153</v>
      </c>
      <c r="Z44" s="43" t="s">
        <v>153</v>
      </c>
      <c r="AA44" s="43" t="s">
        <v>153</v>
      </c>
      <c r="AB44" s="43" t="s">
        <v>153</v>
      </c>
      <c r="AC44" s="43" t="s">
        <v>153</v>
      </c>
      <c r="AD44" s="43" t="s">
        <v>153</v>
      </c>
      <c r="AE44" s="43" t="s">
        <v>153</v>
      </c>
    </row>
    <row r="45" spans="1:31" x14ac:dyDescent="0.25">
      <c r="A45" s="6" t="s">
        <v>154</v>
      </c>
      <c r="B45" s="57">
        <v>25.3</v>
      </c>
      <c r="C45" s="57">
        <v>24.6</v>
      </c>
      <c r="D45" s="57">
        <v>22.8</v>
      </c>
      <c r="E45" s="57">
        <v>25</v>
      </c>
      <c r="F45" s="57">
        <v>23</v>
      </c>
      <c r="G45" s="57">
        <v>24.1</v>
      </c>
      <c r="H45" s="57">
        <v>24.6</v>
      </c>
      <c r="I45" s="57">
        <v>24.4</v>
      </c>
      <c r="J45" s="57">
        <v>24.3</v>
      </c>
      <c r="K45" s="57">
        <v>23.7</v>
      </c>
      <c r="L45" s="57">
        <v>22.8</v>
      </c>
      <c r="M45" s="57">
        <v>24.2</v>
      </c>
      <c r="N45" s="57">
        <v>24.5</v>
      </c>
      <c r="O45" s="57">
        <v>23.4</v>
      </c>
      <c r="P45" s="57">
        <v>22.4</v>
      </c>
      <c r="Q45" s="57">
        <v>24.1</v>
      </c>
      <c r="R45" s="57">
        <v>23.2</v>
      </c>
      <c r="S45" s="57">
        <v>24.9</v>
      </c>
      <c r="T45" s="57">
        <v>22.6</v>
      </c>
      <c r="U45" s="57">
        <v>24</v>
      </c>
      <c r="V45" s="57">
        <v>25.9</v>
      </c>
      <c r="W45" s="57">
        <v>25.4</v>
      </c>
      <c r="X45" s="57">
        <v>24.6</v>
      </c>
      <c r="Y45" s="57">
        <v>26.4</v>
      </c>
      <c r="Z45" s="57">
        <v>24.8</v>
      </c>
      <c r="AA45" s="57">
        <v>23.6</v>
      </c>
      <c r="AB45" s="57">
        <v>25.1</v>
      </c>
      <c r="AC45" s="57">
        <v>25.1</v>
      </c>
      <c r="AD45" s="57">
        <v>25.2</v>
      </c>
      <c r="AE45" s="57">
        <v>24.9</v>
      </c>
    </row>
    <row r="46" spans="1:31" x14ac:dyDescent="0.25">
      <c r="A46" s="6" t="s">
        <v>155</v>
      </c>
      <c r="B46" s="34">
        <v>47.1</v>
      </c>
      <c r="C46" s="34">
        <v>50.5</v>
      </c>
      <c r="D46" s="34">
        <v>50</v>
      </c>
      <c r="E46" s="34">
        <v>50.5</v>
      </c>
      <c r="F46" s="34">
        <v>49.1</v>
      </c>
      <c r="G46" s="34">
        <v>47.2</v>
      </c>
      <c r="H46" s="34">
        <v>43.4</v>
      </c>
      <c r="I46" s="34">
        <v>46.3</v>
      </c>
      <c r="J46" s="34">
        <v>46.1</v>
      </c>
      <c r="K46" s="34">
        <v>51.3</v>
      </c>
      <c r="L46" s="57">
        <v>43</v>
      </c>
      <c r="M46" s="34">
        <v>47.9</v>
      </c>
      <c r="N46" s="57">
        <v>43</v>
      </c>
      <c r="O46" s="57">
        <v>46</v>
      </c>
      <c r="P46" s="57">
        <v>50</v>
      </c>
      <c r="Q46" s="34">
        <v>49.1</v>
      </c>
      <c r="R46" s="34">
        <v>50.8</v>
      </c>
      <c r="S46" s="34">
        <v>45.1</v>
      </c>
      <c r="T46" s="34">
        <v>49.8</v>
      </c>
      <c r="U46" s="57">
        <v>48</v>
      </c>
      <c r="V46" s="34">
        <v>43.8</v>
      </c>
      <c r="W46" s="34">
        <v>46.7</v>
      </c>
      <c r="X46" s="34">
        <v>47.7</v>
      </c>
      <c r="Y46" s="34">
        <v>45.2</v>
      </c>
      <c r="Z46" s="34">
        <v>46.3</v>
      </c>
      <c r="AA46" s="34">
        <v>55.6</v>
      </c>
      <c r="AB46" s="34">
        <v>44.5</v>
      </c>
      <c r="AC46" s="34">
        <v>52.8</v>
      </c>
      <c r="AD46" s="34">
        <v>45.4</v>
      </c>
      <c r="AE46" s="34">
        <v>45.3</v>
      </c>
    </row>
    <row r="47" spans="1:31" x14ac:dyDescent="0.25">
      <c r="A47" s="6" t="s">
        <v>156</v>
      </c>
      <c r="B47" s="34" t="s">
        <v>157</v>
      </c>
      <c r="C47" s="34" t="s">
        <v>157</v>
      </c>
      <c r="D47" s="34" t="s">
        <v>157</v>
      </c>
      <c r="E47" s="34" t="s">
        <v>157</v>
      </c>
      <c r="F47" s="34" t="s">
        <v>157</v>
      </c>
      <c r="G47" s="34" t="s">
        <v>158</v>
      </c>
      <c r="H47" s="34" t="s">
        <v>158</v>
      </c>
      <c r="I47" s="34" t="s">
        <v>158</v>
      </c>
      <c r="J47" s="34" t="s">
        <v>158</v>
      </c>
      <c r="K47" s="34" t="s">
        <v>157</v>
      </c>
      <c r="L47" s="34" t="s">
        <v>157</v>
      </c>
      <c r="M47" s="34" t="s">
        <v>157</v>
      </c>
      <c r="N47" s="34" t="s">
        <v>157</v>
      </c>
      <c r="O47" s="34" t="s">
        <v>157</v>
      </c>
      <c r="P47" s="34" t="s">
        <v>158</v>
      </c>
      <c r="Q47" s="34" t="s">
        <v>158</v>
      </c>
      <c r="R47" s="34" t="s">
        <v>158</v>
      </c>
      <c r="S47" s="34" t="s">
        <v>158</v>
      </c>
      <c r="T47" s="34" t="s">
        <v>158</v>
      </c>
      <c r="U47" s="34" t="s">
        <v>157</v>
      </c>
      <c r="V47" s="34" t="s">
        <v>157</v>
      </c>
      <c r="W47" s="34" t="s">
        <v>157</v>
      </c>
      <c r="X47" s="34" t="s">
        <v>157</v>
      </c>
      <c r="Y47" s="34" t="s">
        <v>157</v>
      </c>
      <c r="Z47" s="34" t="s">
        <v>157</v>
      </c>
      <c r="AA47" s="34" t="s">
        <v>157</v>
      </c>
      <c r="AB47" s="34" t="s">
        <v>157</v>
      </c>
      <c r="AC47" s="34" t="s">
        <v>157</v>
      </c>
      <c r="AD47" s="34" t="s">
        <v>157</v>
      </c>
      <c r="AE47" s="34" t="s">
        <v>157</v>
      </c>
    </row>
    <row r="48" spans="1:31" ht="15.75" x14ac:dyDescent="0.25">
      <c r="A48" s="14" t="s">
        <v>159</v>
      </c>
      <c r="B48" s="15"/>
      <c r="C48" s="15"/>
      <c r="D48" s="15"/>
      <c r="E48" s="15"/>
      <c r="F48" s="15"/>
      <c r="G48" s="15"/>
      <c r="H48" s="15"/>
      <c r="I48" s="15"/>
      <c r="J48" s="15"/>
      <c r="K48" s="15"/>
      <c r="L48" s="44"/>
      <c r="M48" s="44"/>
      <c r="N48" s="44"/>
      <c r="O48" s="44"/>
      <c r="P48" s="15"/>
      <c r="Q48" s="15"/>
      <c r="R48" s="15"/>
      <c r="S48" s="15"/>
      <c r="T48" s="15"/>
      <c r="U48" s="15"/>
      <c r="V48" s="15"/>
      <c r="W48" s="15"/>
      <c r="X48" s="15"/>
      <c r="Y48" s="15"/>
      <c r="Z48" s="15"/>
      <c r="AA48" s="15"/>
      <c r="AB48" s="15"/>
      <c r="AC48" s="15"/>
      <c r="AD48" s="15"/>
      <c r="AE48" s="15"/>
    </row>
    <row r="49" spans="1:31" ht="25.5" x14ac:dyDescent="0.25">
      <c r="A49" s="1" t="s">
        <v>160</v>
      </c>
      <c r="B49" s="15" t="str">
        <f>B28</f>
        <v>Displayport</v>
      </c>
      <c r="C49" s="15" t="str">
        <f t="shared" ref="C49:AE49" si="8">C28</f>
        <v>HDMI</v>
      </c>
      <c r="D49" s="15" t="str">
        <f t="shared" si="8"/>
        <v>Displayport</v>
      </c>
      <c r="E49" s="15" t="str">
        <f t="shared" si="8"/>
        <v>Displayport</v>
      </c>
      <c r="F49" s="15" t="str">
        <f t="shared" si="8"/>
        <v>DVI</v>
      </c>
      <c r="G49" s="15" t="str">
        <f t="shared" si="8"/>
        <v>Displayport</v>
      </c>
      <c r="H49" s="15" t="str">
        <f t="shared" si="8"/>
        <v>Displayport</v>
      </c>
      <c r="I49" s="15" t="str">
        <f t="shared" si="8"/>
        <v>Displayport</v>
      </c>
      <c r="J49" s="15" t="str">
        <f t="shared" si="8"/>
        <v>Displayport</v>
      </c>
      <c r="K49" s="15" t="str">
        <f t="shared" si="8"/>
        <v>USB2/3</v>
      </c>
      <c r="L49" s="15" t="str">
        <f t="shared" si="8"/>
        <v>Displayport</v>
      </c>
      <c r="M49" s="15" t="str">
        <f t="shared" si="8"/>
        <v>Thunderbolt</v>
      </c>
      <c r="N49" s="15" t="str">
        <f t="shared" si="8"/>
        <v>Displayport</v>
      </c>
      <c r="O49" s="15" t="str">
        <f t="shared" si="8"/>
        <v>Displayport</v>
      </c>
      <c r="P49" s="15" t="str">
        <f t="shared" si="8"/>
        <v>Displayport</v>
      </c>
      <c r="Q49" s="15" t="str">
        <f t="shared" si="8"/>
        <v>Displayport</v>
      </c>
      <c r="R49" s="15" t="str">
        <f t="shared" si="8"/>
        <v>Displayport</v>
      </c>
      <c r="S49" s="15" t="str">
        <f t="shared" si="8"/>
        <v>Displayport</v>
      </c>
      <c r="T49" s="15" t="str">
        <f t="shared" si="8"/>
        <v>Displayport</v>
      </c>
      <c r="U49" s="15" t="str">
        <f t="shared" si="8"/>
        <v>HDMI</v>
      </c>
      <c r="V49" s="15" t="str">
        <f t="shared" si="8"/>
        <v>Displayport</v>
      </c>
      <c r="W49" s="15" t="str">
        <f t="shared" si="8"/>
        <v>Displayport</v>
      </c>
      <c r="X49" s="15" t="str">
        <f t="shared" si="8"/>
        <v>HDMI</v>
      </c>
      <c r="Y49" s="15" t="str">
        <f t="shared" si="8"/>
        <v>Displayport</v>
      </c>
      <c r="Z49" s="15" t="str">
        <f t="shared" si="8"/>
        <v>Displayport</v>
      </c>
      <c r="AA49" s="15" t="str">
        <f t="shared" si="8"/>
        <v>Displayport</v>
      </c>
      <c r="AB49" s="15" t="str">
        <f t="shared" si="8"/>
        <v>Displayport</v>
      </c>
      <c r="AC49" s="15" t="str">
        <f t="shared" si="8"/>
        <v>Displayport</v>
      </c>
      <c r="AD49" s="15" t="str">
        <f t="shared" si="8"/>
        <v>Displayport</v>
      </c>
      <c r="AE49" s="15" t="str">
        <f t="shared" si="8"/>
        <v>Displayport</v>
      </c>
    </row>
    <row r="50" spans="1:31" ht="45" x14ac:dyDescent="0.25">
      <c r="A50" s="1" t="s">
        <v>161</v>
      </c>
      <c r="B50" s="33" t="s">
        <v>162</v>
      </c>
      <c r="C50" s="33" t="s">
        <v>162</v>
      </c>
      <c r="D50" s="33" t="s">
        <v>162</v>
      </c>
      <c r="E50" s="33" t="s">
        <v>163</v>
      </c>
      <c r="F50" s="33" t="s">
        <v>164</v>
      </c>
      <c r="G50" s="33" t="s">
        <v>163</v>
      </c>
      <c r="H50" s="33" t="s">
        <v>165</v>
      </c>
      <c r="I50" s="33" t="s">
        <v>162</v>
      </c>
      <c r="J50" s="33" t="s">
        <v>162</v>
      </c>
      <c r="K50" s="33" t="s">
        <v>166</v>
      </c>
      <c r="L50" s="33" t="s">
        <v>163</v>
      </c>
      <c r="M50" s="33" t="s">
        <v>163</v>
      </c>
      <c r="N50" s="33" t="s">
        <v>163</v>
      </c>
      <c r="O50" s="33" t="s">
        <v>163</v>
      </c>
      <c r="P50" s="33" t="s">
        <v>163</v>
      </c>
      <c r="Q50" s="33" t="s">
        <v>163</v>
      </c>
      <c r="R50" s="33" t="s">
        <v>163</v>
      </c>
      <c r="S50" s="33" t="s">
        <v>163</v>
      </c>
      <c r="T50" s="33" t="s">
        <v>163</v>
      </c>
      <c r="U50" s="33" t="s">
        <v>163</v>
      </c>
      <c r="V50" s="33" t="s">
        <v>163</v>
      </c>
      <c r="W50" s="33" t="s">
        <v>163</v>
      </c>
      <c r="X50" s="33" t="s">
        <v>162</v>
      </c>
      <c r="Y50" s="33" t="s">
        <v>162</v>
      </c>
      <c r="Z50" s="33" t="s">
        <v>162</v>
      </c>
      <c r="AA50" s="33" t="s">
        <v>167</v>
      </c>
      <c r="AB50" s="33" t="s">
        <v>168</v>
      </c>
      <c r="AC50" s="33" t="s">
        <v>169</v>
      </c>
      <c r="AD50" s="33" t="s">
        <v>162</v>
      </c>
      <c r="AE50" s="33" t="s">
        <v>170</v>
      </c>
    </row>
    <row r="51" spans="1:31" ht="38.25" x14ac:dyDescent="0.25">
      <c r="A51" s="16" t="s">
        <v>171</v>
      </c>
      <c r="B51" s="45">
        <v>45.1</v>
      </c>
      <c r="C51" s="45">
        <v>23.1</v>
      </c>
      <c r="D51" s="45">
        <v>44.7</v>
      </c>
      <c r="E51" s="45">
        <v>24.7</v>
      </c>
      <c r="F51" s="45">
        <v>23.1</v>
      </c>
      <c r="G51" s="45">
        <v>36.950000000000003</v>
      </c>
      <c r="H51" s="45">
        <v>17.7</v>
      </c>
      <c r="I51" s="45">
        <v>35.9</v>
      </c>
      <c r="J51" s="45">
        <v>52.4</v>
      </c>
      <c r="K51" s="45">
        <v>4.51</v>
      </c>
      <c r="L51" s="45">
        <v>35.630000000000003</v>
      </c>
      <c r="M51" s="45">
        <v>50.2</v>
      </c>
      <c r="N51" s="45">
        <v>36.19</v>
      </c>
      <c r="O51" s="45">
        <v>45.57</v>
      </c>
      <c r="P51" s="45">
        <v>44.48</v>
      </c>
      <c r="Q51" s="45">
        <v>46</v>
      </c>
      <c r="R51" s="45">
        <v>21.13</v>
      </c>
      <c r="S51" s="45">
        <v>56.3</v>
      </c>
      <c r="T51" s="45">
        <v>34.1</v>
      </c>
      <c r="U51" s="45">
        <v>22.28</v>
      </c>
      <c r="V51" s="45">
        <v>50.6</v>
      </c>
      <c r="W51" s="45">
        <v>57.3</v>
      </c>
      <c r="X51" s="45">
        <v>17.3</v>
      </c>
      <c r="Y51" s="45">
        <v>45.4</v>
      </c>
      <c r="Z51" s="45">
        <v>31.6</v>
      </c>
      <c r="AA51" s="45">
        <v>39</v>
      </c>
      <c r="AB51" s="45">
        <v>36.1</v>
      </c>
      <c r="AC51" s="45">
        <v>31.4</v>
      </c>
      <c r="AD51" s="45">
        <v>64</v>
      </c>
      <c r="AE51" s="45">
        <v>34.799999999999997</v>
      </c>
    </row>
    <row r="52" spans="1:31" ht="38.25" x14ac:dyDescent="0.25">
      <c r="A52" s="16" t="s">
        <v>172</v>
      </c>
      <c r="B52" s="45">
        <v>266.10000000000002</v>
      </c>
      <c r="C52" s="45">
        <v>234.1</v>
      </c>
      <c r="D52" s="45">
        <v>292</v>
      </c>
      <c r="E52" s="45">
        <v>272</v>
      </c>
      <c r="F52" s="45">
        <v>288.5</v>
      </c>
      <c r="G52" s="45">
        <v>312.3</v>
      </c>
      <c r="H52" s="45">
        <v>141.4</v>
      </c>
      <c r="I52" s="45">
        <v>327.8</v>
      </c>
      <c r="J52" s="45">
        <v>300.3</v>
      </c>
      <c r="K52" s="45">
        <v>155.80000000000001</v>
      </c>
      <c r="L52" s="45">
        <v>247</v>
      </c>
      <c r="M52" s="45">
        <v>301.60000000000002</v>
      </c>
      <c r="N52" s="45">
        <v>247</v>
      </c>
      <c r="O52" s="45">
        <v>294</v>
      </c>
      <c r="P52" s="45">
        <v>343</v>
      </c>
      <c r="Q52" s="45">
        <v>272.7</v>
      </c>
      <c r="R52" s="45">
        <v>299.3</v>
      </c>
      <c r="S52" s="45">
        <v>342.1</v>
      </c>
      <c r="T52" s="45">
        <v>336.7</v>
      </c>
      <c r="U52" s="45">
        <v>256.8</v>
      </c>
      <c r="V52" s="45">
        <v>309.10000000000002</v>
      </c>
      <c r="W52" s="45">
        <v>398.6</v>
      </c>
      <c r="X52" s="45">
        <v>163.4</v>
      </c>
      <c r="Y52" s="45">
        <v>219.5</v>
      </c>
      <c r="Z52" s="45">
        <v>201.1</v>
      </c>
      <c r="AA52" s="45">
        <v>209.3</v>
      </c>
      <c r="AB52" s="45">
        <v>277</v>
      </c>
      <c r="AC52" s="45">
        <v>223.9</v>
      </c>
      <c r="AD52" s="45">
        <v>276.7</v>
      </c>
      <c r="AE52" s="45">
        <v>275.60000000000002</v>
      </c>
    </row>
    <row r="53" spans="1:31" ht="38.25" x14ac:dyDescent="0.25">
      <c r="A53" s="16" t="s">
        <v>173</v>
      </c>
      <c r="B53" s="45" t="s">
        <v>79</v>
      </c>
      <c r="C53" s="45">
        <v>23.04</v>
      </c>
      <c r="D53" s="45" t="s">
        <v>79</v>
      </c>
      <c r="E53" s="45" t="s">
        <v>79</v>
      </c>
      <c r="F53" s="45">
        <v>23.1</v>
      </c>
      <c r="G53" s="45" t="s">
        <v>79</v>
      </c>
      <c r="H53" s="45">
        <v>17.8</v>
      </c>
      <c r="I53" s="45" t="s">
        <v>79</v>
      </c>
      <c r="J53" s="45" t="s">
        <v>79</v>
      </c>
      <c r="K53" s="45">
        <v>5.33</v>
      </c>
      <c r="L53" s="45" t="s">
        <v>79</v>
      </c>
      <c r="M53" s="45" t="s">
        <v>79</v>
      </c>
      <c r="N53" s="45" t="s">
        <v>79</v>
      </c>
      <c r="O53" s="45" t="s">
        <v>79</v>
      </c>
      <c r="P53" s="45" t="s">
        <v>79</v>
      </c>
      <c r="Q53" s="45" t="s">
        <v>79</v>
      </c>
      <c r="R53" s="45">
        <v>23.9</v>
      </c>
      <c r="S53" s="45" t="s">
        <v>79</v>
      </c>
      <c r="T53" s="45">
        <v>34.1</v>
      </c>
      <c r="U53" s="45">
        <v>22.2</v>
      </c>
      <c r="V53" s="45" t="s">
        <v>79</v>
      </c>
      <c r="W53" s="45" t="s">
        <v>79</v>
      </c>
      <c r="X53" s="45">
        <v>17.3</v>
      </c>
      <c r="Y53" s="45" t="s">
        <v>79</v>
      </c>
      <c r="Z53" s="45" t="s">
        <v>79</v>
      </c>
      <c r="AA53" s="45" t="s">
        <v>79</v>
      </c>
      <c r="AB53" s="45" t="s">
        <v>79</v>
      </c>
      <c r="AC53" s="45" t="s">
        <v>79</v>
      </c>
      <c r="AD53" s="45" t="s">
        <v>79</v>
      </c>
      <c r="AE53" s="45" t="s">
        <v>79</v>
      </c>
    </row>
    <row r="54" spans="1:31" ht="38.25" x14ac:dyDescent="0.25">
      <c r="A54" s="16" t="s">
        <v>174</v>
      </c>
      <c r="B54" s="45">
        <v>45.2</v>
      </c>
      <c r="C54" s="45" t="s">
        <v>79</v>
      </c>
      <c r="D54" s="45">
        <v>44.7</v>
      </c>
      <c r="E54" s="45">
        <v>28.8</v>
      </c>
      <c r="F54" s="45" t="s">
        <v>79</v>
      </c>
      <c r="G54" s="45">
        <v>36.97</v>
      </c>
      <c r="H54" s="45" t="s">
        <v>79</v>
      </c>
      <c r="I54" s="45">
        <v>36</v>
      </c>
      <c r="J54" s="45">
        <v>52.5</v>
      </c>
      <c r="K54" s="45" t="s">
        <v>79</v>
      </c>
      <c r="L54" s="45">
        <v>36.9</v>
      </c>
      <c r="M54" s="45">
        <v>53.7</v>
      </c>
      <c r="N54" s="45">
        <v>41.62</v>
      </c>
      <c r="O54" s="45">
        <v>48.46</v>
      </c>
      <c r="P54" s="45">
        <v>49</v>
      </c>
      <c r="Q54" s="45">
        <v>48.9</v>
      </c>
      <c r="R54" s="45" t="s">
        <v>79</v>
      </c>
      <c r="S54" s="45">
        <v>62.3</v>
      </c>
      <c r="T54" s="45" t="s">
        <v>79</v>
      </c>
      <c r="U54" s="45" t="s">
        <v>79</v>
      </c>
      <c r="V54" s="45">
        <v>50.6</v>
      </c>
      <c r="W54" s="45">
        <v>57.2</v>
      </c>
      <c r="X54" s="45" t="s">
        <v>79</v>
      </c>
      <c r="Y54" s="45">
        <v>45.5</v>
      </c>
      <c r="Z54" s="45">
        <v>31.6</v>
      </c>
      <c r="AA54" s="45">
        <v>38.5</v>
      </c>
      <c r="AB54" s="45">
        <v>36.1</v>
      </c>
      <c r="AC54" s="45">
        <v>31.5</v>
      </c>
      <c r="AD54" s="45">
        <v>64.099999999999994</v>
      </c>
      <c r="AE54" s="45">
        <v>35</v>
      </c>
    </row>
    <row r="55" spans="1:31" ht="38.25" x14ac:dyDescent="0.25">
      <c r="A55" s="16" t="s">
        <v>175</v>
      </c>
      <c r="B55" s="45">
        <v>45.3</v>
      </c>
      <c r="C55" s="45">
        <v>23.1</v>
      </c>
      <c r="D55" s="45">
        <v>44.7</v>
      </c>
      <c r="E55" s="45">
        <v>36.700000000000003</v>
      </c>
      <c r="F55" s="45">
        <v>23.1</v>
      </c>
      <c r="G55" s="45">
        <v>36.950000000000003</v>
      </c>
      <c r="H55" s="45">
        <v>17.7</v>
      </c>
      <c r="I55" s="45">
        <v>35.9</v>
      </c>
      <c r="J55" s="45">
        <v>52.9</v>
      </c>
      <c r="K55" s="45">
        <v>4.51</v>
      </c>
      <c r="L55" s="45">
        <v>35.6</v>
      </c>
      <c r="M55" s="45">
        <v>50.2</v>
      </c>
      <c r="N55" s="45">
        <v>36.200000000000003</v>
      </c>
      <c r="O55" s="45">
        <v>45.6</v>
      </c>
      <c r="P55" s="45">
        <v>44.5</v>
      </c>
      <c r="Q55" s="45">
        <v>46</v>
      </c>
      <c r="R55" s="45">
        <v>21.13</v>
      </c>
      <c r="S55" s="45">
        <v>56.3</v>
      </c>
      <c r="T55" s="45">
        <v>34.1</v>
      </c>
      <c r="U55" s="45">
        <v>22.3</v>
      </c>
      <c r="V55" s="45">
        <v>50.6</v>
      </c>
      <c r="W55" s="45">
        <v>57.2</v>
      </c>
      <c r="X55" s="45">
        <v>20.9</v>
      </c>
      <c r="Y55" s="45">
        <v>54.7</v>
      </c>
      <c r="Z55" s="45">
        <v>31.6</v>
      </c>
      <c r="AA55" s="45">
        <v>43.1</v>
      </c>
      <c r="AB55" s="45">
        <v>39</v>
      </c>
      <c r="AC55" s="45">
        <v>45.2</v>
      </c>
      <c r="AD55" s="45">
        <v>85</v>
      </c>
      <c r="AE55" s="45">
        <v>37.5</v>
      </c>
    </row>
    <row r="56" spans="1:31" ht="38.25" x14ac:dyDescent="0.25">
      <c r="A56" s="16" t="s">
        <v>176</v>
      </c>
      <c r="B56" s="45">
        <v>267.2</v>
      </c>
      <c r="C56" s="45">
        <v>234.1</v>
      </c>
      <c r="D56" s="45">
        <v>292</v>
      </c>
      <c r="E56" s="45">
        <v>302</v>
      </c>
      <c r="F56" s="45">
        <v>288.5</v>
      </c>
      <c r="G56" s="45">
        <v>312.3</v>
      </c>
      <c r="H56" s="45">
        <v>141.4</v>
      </c>
      <c r="I56" s="45">
        <v>327.8</v>
      </c>
      <c r="J56" s="45">
        <v>301.2</v>
      </c>
      <c r="K56" s="45">
        <v>155.80000000000001</v>
      </c>
      <c r="L56" s="45">
        <v>247</v>
      </c>
      <c r="M56" s="45">
        <v>301.60000000000002</v>
      </c>
      <c r="N56" s="45">
        <v>247</v>
      </c>
      <c r="O56" s="45">
        <v>294</v>
      </c>
      <c r="P56" s="45">
        <v>347.9</v>
      </c>
      <c r="Q56" s="45">
        <v>273</v>
      </c>
      <c r="R56" s="45">
        <v>299.3</v>
      </c>
      <c r="S56" s="45">
        <v>342.1</v>
      </c>
      <c r="T56" s="45">
        <v>350.8</v>
      </c>
      <c r="U56" s="45">
        <v>256.8</v>
      </c>
      <c r="V56" s="45">
        <v>309.10000000000002</v>
      </c>
      <c r="W56" s="45">
        <v>424.1</v>
      </c>
      <c r="X56" s="45">
        <v>214.4</v>
      </c>
      <c r="Y56" s="45">
        <v>271.89999999999998</v>
      </c>
      <c r="Z56" s="45">
        <v>234.2</v>
      </c>
      <c r="AA56" s="45">
        <v>317.8</v>
      </c>
      <c r="AB56" s="45">
        <v>303.7</v>
      </c>
      <c r="AC56" s="45">
        <v>427.2</v>
      </c>
      <c r="AD56" s="45">
        <v>485.4</v>
      </c>
      <c r="AE56" s="45">
        <v>303.3</v>
      </c>
    </row>
    <row r="57" spans="1:31" x14ac:dyDescent="0.25">
      <c r="A57" s="17" t="s">
        <v>177</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row>
    <row r="58" spans="1:31" ht="25.5" x14ac:dyDescent="0.25">
      <c r="A58" s="18" t="s">
        <v>178</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row>
    <row r="59" spans="1:31" x14ac:dyDescent="0.25">
      <c r="A59" s="16" t="s">
        <v>179</v>
      </c>
      <c r="B59" s="19" t="str">
        <f t="shared" ref="B59:T59" si="9">IF(AND(ISBLANK(B28),B28="HDMI"),"",B28)</f>
        <v>Displayport</v>
      </c>
      <c r="C59" s="19" t="str">
        <f t="shared" si="9"/>
        <v>HDMI</v>
      </c>
      <c r="D59" s="19" t="str">
        <f t="shared" si="9"/>
        <v>Displayport</v>
      </c>
      <c r="E59" s="19" t="str">
        <f t="shared" si="9"/>
        <v>Displayport</v>
      </c>
      <c r="F59" s="19" t="str">
        <f t="shared" si="9"/>
        <v>DVI</v>
      </c>
      <c r="G59" s="19" t="str">
        <f t="shared" si="9"/>
        <v>Displayport</v>
      </c>
      <c r="H59" s="19" t="str">
        <f t="shared" si="9"/>
        <v>Displayport</v>
      </c>
      <c r="I59" s="19" t="str">
        <f t="shared" si="9"/>
        <v>Displayport</v>
      </c>
      <c r="J59" s="19" t="str">
        <f t="shared" si="9"/>
        <v>Displayport</v>
      </c>
      <c r="K59" s="19" t="str">
        <f t="shared" si="9"/>
        <v>USB2/3</v>
      </c>
      <c r="L59" s="19" t="str">
        <f t="shared" si="9"/>
        <v>Displayport</v>
      </c>
      <c r="M59" s="19" t="str">
        <f t="shared" si="9"/>
        <v>Thunderbolt</v>
      </c>
      <c r="N59" s="19" t="str">
        <f t="shared" si="9"/>
        <v>Displayport</v>
      </c>
      <c r="O59" s="19" t="str">
        <f t="shared" si="9"/>
        <v>Displayport</v>
      </c>
      <c r="P59" s="19" t="str">
        <f t="shared" si="9"/>
        <v>Displayport</v>
      </c>
      <c r="Q59" s="19" t="str">
        <f t="shared" si="9"/>
        <v>Displayport</v>
      </c>
      <c r="R59" s="19" t="str">
        <f t="shared" si="9"/>
        <v>Displayport</v>
      </c>
      <c r="S59" s="19" t="str">
        <f t="shared" si="9"/>
        <v>Displayport</v>
      </c>
      <c r="T59" s="19" t="str">
        <f t="shared" si="9"/>
        <v>Displayport</v>
      </c>
      <c r="U59" s="19" t="str">
        <f>IF(AND(ISBLANK(U28),U28="HDMI"),"",U28)</f>
        <v>HDMI</v>
      </c>
      <c r="V59" s="19" t="str">
        <f t="shared" ref="V59:AE59" si="10">IF(AND(ISBLANK(V28),V28="HDMI"),"",V28)</f>
        <v>Displayport</v>
      </c>
      <c r="W59" s="19" t="str">
        <f t="shared" si="10"/>
        <v>Displayport</v>
      </c>
      <c r="X59" s="19" t="str">
        <f t="shared" si="10"/>
        <v>HDMI</v>
      </c>
      <c r="Y59" s="19" t="str">
        <f t="shared" si="10"/>
        <v>Displayport</v>
      </c>
      <c r="Z59" s="19" t="str">
        <f t="shared" si="10"/>
        <v>Displayport</v>
      </c>
      <c r="AA59" s="19" t="str">
        <f t="shared" si="10"/>
        <v>Displayport</v>
      </c>
      <c r="AB59" s="19" t="str">
        <f t="shared" si="10"/>
        <v>Displayport</v>
      </c>
      <c r="AC59" s="19" t="str">
        <f t="shared" si="10"/>
        <v>Displayport</v>
      </c>
      <c r="AD59" s="19" t="str">
        <f t="shared" si="10"/>
        <v>Displayport</v>
      </c>
      <c r="AE59" s="19" t="str">
        <f t="shared" si="10"/>
        <v>Displayport</v>
      </c>
    </row>
    <row r="60" spans="1:31" ht="60" x14ac:dyDescent="0.25">
      <c r="A60" s="16" t="s">
        <v>180</v>
      </c>
      <c r="B60" s="33" t="s">
        <v>181</v>
      </c>
      <c r="C60" s="33" t="s">
        <v>80</v>
      </c>
      <c r="D60" s="33" t="s">
        <v>80</v>
      </c>
      <c r="E60" s="33" t="s">
        <v>182</v>
      </c>
      <c r="F60" s="33" t="s">
        <v>80</v>
      </c>
      <c r="G60" s="33" t="s">
        <v>183</v>
      </c>
      <c r="H60" s="33" t="s">
        <v>80</v>
      </c>
      <c r="I60" s="33" t="s">
        <v>184</v>
      </c>
      <c r="J60" s="33" t="s">
        <v>185</v>
      </c>
      <c r="K60" s="33" t="s">
        <v>80</v>
      </c>
      <c r="L60" s="33" t="s">
        <v>182</v>
      </c>
      <c r="M60" s="33" t="s">
        <v>182</v>
      </c>
      <c r="N60" s="33" t="s">
        <v>182</v>
      </c>
      <c r="O60" s="33" t="s">
        <v>186</v>
      </c>
      <c r="P60" s="33" t="s">
        <v>186</v>
      </c>
      <c r="Q60" s="33" t="s">
        <v>183</v>
      </c>
      <c r="R60" s="33" t="s">
        <v>187</v>
      </c>
      <c r="S60" s="33" t="s">
        <v>187</v>
      </c>
      <c r="T60" s="33" t="s">
        <v>187</v>
      </c>
      <c r="U60" s="33" t="s">
        <v>188</v>
      </c>
      <c r="V60" s="33" t="s">
        <v>188</v>
      </c>
      <c r="W60" s="33" t="s">
        <v>188</v>
      </c>
      <c r="X60" s="33" t="s">
        <v>189</v>
      </c>
      <c r="Y60" s="33" t="s">
        <v>80</v>
      </c>
      <c r="Z60" s="33" t="s">
        <v>80</v>
      </c>
      <c r="AA60" s="33" t="s">
        <v>80</v>
      </c>
      <c r="AB60" s="33" t="s">
        <v>190</v>
      </c>
      <c r="AC60" s="33" t="s">
        <v>80</v>
      </c>
      <c r="AD60" s="33" t="s">
        <v>80</v>
      </c>
      <c r="AE60" s="33" t="s">
        <v>191</v>
      </c>
    </row>
    <row r="61" spans="1:31" s="47" customFormat="1" ht="25.5" x14ac:dyDescent="0.25">
      <c r="A61" s="20" t="s">
        <v>192</v>
      </c>
      <c r="B61" s="46" t="s">
        <v>79</v>
      </c>
      <c r="C61" s="46" t="s">
        <v>79</v>
      </c>
      <c r="D61" s="46">
        <v>0.31</v>
      </c>
      <c r="E61" s="46" t="s">
        <v>79</v>
      </c>
      <c r="F61" s="46" t="s">
        <v>79</v>
      </c>
      <c r="G61" s="46" t="s">
        <v>79</v>
      </c>
      <c r="H61" s="46" t="s">
        <v>79</v>
      </c>
      <c r="I61" s="46" t="s">
        <v>79</v>
      </c>
      <c r="J61" s="46" t="s">
        <v>79</v>
      </c>
      <c r="K61" s="46" t="s">
        <v>79</v>
      </c>
      <c r="L61" s="46" t="s">
        <v>79</v>
      </c>
      <c r="M61" s="46" t="s">
        <v>79</v>
      </c>
      <c r="N61" s="46" t="s">
        <v>79</v>
      </c>
      <c r="O61" s="46" t="s">
        <v>79</v>
      </c>
      <c r="P61" s="46" t="s">
        <v>79</v>
      </c>
      <c r="Q61" s="46" t="s">
        <v>79</v>
      </c>
      <c r="R61" s="46" t="s">
        <v>79</v>
      </c>
      <c r="S61" s="46">
        <v>0.21</v>
      </c>
      <c r="T61" s="46" t="s">
        <v>79</v>
      </c>
      <c r="U61" s="46" t="s">
        <v>79</v>
      </c>
      <c r="V61" s="46" t="s">
        <v>79</v>
      </c>
      <c r="W61" s="46" t="s">
        <v>79</v>
      </c>
      <c r="X61" s="46" t="s">
        <v>79</v>
      </c>
      <c r="Y61" s="46" t="s">
        <v>79</v>
      </c>
      <c r="Z61" s="46" t="s">
        <v>79</v>
      </c>
      <c r="AA61" s="46" t="s">
        <v>79</v>
      </c>
      <c r="AB61" s="46" t="s">
        <v>79</v>
      </c>
      <c r="AC61" s="46" t="s">
        <v>79</v>
      </c>
      <c r="AD61" s="46" t="s">
        <v>79</v>
      </c>
      <c r="AE61" s="46" t="s">
        <v>79</v>
      </c>
    </row>
    <row r="62" spans="1:31" ht="25.5" x14ac:dyDescent="0.25">
      <c r="A62" s="16" t="s">
        <v>193</v>
      </c>
      <c r="B62" s="33" t="s">
        <v>79</v>
      </c>
      <c r="C62" s="33" t="s">
        <v>79</v>
      </c>
      <c r="D62" s="33" t="s">
        <v>79</v>
      </c>
      <c r="E62" s="33" t="s">
        <v>79</v>
      </c>
      <c r="F62" s="33" t="s">
        <v>79</v>
      </c>
      <c r="G62" s="33" t="s">
        <v>79</v>
      </c>
      <c r="H62" s="33" t="s">
        <v>79</v>
      </c>
      <c r="I62" s="33" t="s">
        <v>79</v>
      </c>
      <c r="J62" s="33" t="s">
        <v>79</v>
      </c>
      <c r="K62" s="33" t="s">
        <v>79</v>
      </c>
      <c r="L62" s="33" t="s">
        <v>79</v>
      </c>
      <c r="M62" s="33" t="s">
        <v>79</v>
      </c>
      <c r="N62" s="33" t="s">
        <v>79</v>
      </c>
      <c r="O62" s="33" t="s">
        <v>79</v>
      </c>
      <c r="P62" s="33" t="s">
        <v>79</v>
      </c>
      <c r="Q62" s="33" t="s">
        <v>79</v>
      </c>
      <c r="R62" s="33" t="s">
        <v>79</v>
      </c>
      <c r="S62" s="33" t="s">
        <v>79</v>
      </c>
      <c r="T62" s="33" t="s">
        <v>79</v>
      </c>
      <c r="U62" s="33" t="s">
        <v>79</v>
      </c>
      <c r="V62" s="33" t="s">
        <v>79</v>
      </c>
      <c r="W62" s="33" t="s">
        <v>79</v>
      </c>
      <c r="X62" s="33" t="s">
        <v>79</v>
      </c>
      <c r="Y62" s="33" t="s">
        <v>79</v>
      </c>
      <c r="Z62" s="33" t="s">
        <v>79</v>
      </c>
      <c r="AA62" s="33" t="s">
        <v>79</v>
      </c>
      <c r="AB62" s="33" t="s">
        <v>79</v>
      </c>
      <c r="AC62" s="33" t="s">
        <v>79</v>
      </c>
      <c r="AD62" s="33" t="s">
        <v>79</v>
      </c>
      <c r="AE62" s="33" t="s">
        <v>79</v>
      </c>
    </row>
    <row r="63" spans="1:31" s="47" customFormat="1" x14ac:dyDescent="0.25">
      <c r="A63" s="20" t="s">
        <v>194</v>
      </c>
      <c r="B63" s="46">
        <v>0.26</v>
      </c>
      <c r="C63" s="46">
        <v>0.17</v>
      </c>
      <c r="D63" s="46">
        <v>0</v>
      </c>
      <c r="E63" s="46">
        <v>0.24</v>
      </c>
      <c r="F63" s="46">
        <v>0.15</v>
      </c>
      <c r="G63" s="46">
        <v>0.24</v>
      </c>
      <c r="H63" s="46">
        <v>0.13</v>
      </c>
      <c r="I63" s="46">
        <v>0.28000000000000003</v>
      </c>
      <c r="J63" s="46">
        <v>0.35</v>
      </c>
      <c r="K63" s="46">
        <v>0.52</v>
      </c>
      <c r="L63" s="46">
        <v>0.15</v>
      </c>
      <c r="M63" s="46">
        <v>0.28000000000000003</v>
      </c>
      <c r="N63" s="46">
        <v>0.16</v>
      </c>
      <c r="O63" s="46">
        <v>0.26</v>
      </c>
      <c r="P63" s="46">
        <v>0.24</v>
      </c>
      <c r="Q63" s="46">
        <v>0.26</v>
      </c>
      <c r="R63" s="46">
        <v>0.2</v>
      </c>
      <c r="S63" s="46">
        <v>0.21</v>
      </c>
      <c r="T63" s="46">
        <v>0.19</v>
      </c>
      <c r="U63" s="46">
        <v>0</v>
      </c>
      <c r="V63" s="46">
        <v>0.26</v>
      </c>
      <c r="W63" s="46">
        <v>0.3</v>
      </c>
      <c r="X63" s="46">
        <v>0.11</v>
      </c>
      <c r="Y63" s="46">
        <v>0.39</v>
      </c>
      <c r="Z63" s="46">
        <v>0.27</v>
      </c>
      <c r="AA63" s="46">
        <v>0.24</v>
      </c>
      <c r="AB63" s="46">
        <v>0.15</v>
      </c>
      <c r="AC63" s="46">
        <v>0.28000000000000003</v>
      </c>
      <c r="AD63" s="46">
        <v>0.2</v>
      </c>
      <c r="AE63" s="46">
        <v>0.26</v>
      </c>
    </row>
    <row r="64" spans="1:31" x14ac:dyDescent="0.25">
      <c r="A64" s="21" t="s">
        <v>195</v>
      </c>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row>
    <row r="65" spans="1:31" s="47" customFormat="1" ht="25.5" x14ac:dyDescent="0.25">
      <c r="A65" s="20" t="s">
        <v>196</v>
      </c>
      <c r="B65" s="46">
        <v>0.47</v>
      </c>
      <c r="C65" s="46">
        <v>0.56999999999999995</v>
      </c>
      <c r="D65" s="46">
        <v>0.39</v>
      </c>
      <c r="E65" s="46">
        <v>0.76</v>
      </c>
      <c r="F65" s="46">
        <v>0.5</v>
      </c>
      <c r="G65" s="46">
        <v>0.28999999999999998</v>
      </c>
      <c r="H65" s="46">
        <v>0.19</v>
      </c>
      <c r="I65" s="46">
        <v>0.3</v>
      </c>
      <c r="J65" s="46">
        <v>0.35</v>
      </c>
      <c r="K65" s="46">
        <v>0.52</v>
      </c>
      <c r="L65" s="46">
        <v>0.23</v>
      </c>
      <c r="M65" s="46">
        <v>0.56999999999999995</v>
      </c>
      <c r="N65" s="46">
        <v>0.31</v>
      </c>
      <c r="O65" s="46">
        <v>0.75</v>
      </c>
      <c r="P65" s="46">
        <v>0.6</v>
      </c>
      <c r="Q65" s="46">
        <v>0.56999999999999995</v>
      </c>
      <c r="R65" s="46">
        <v>0.3</v>
      </c>
      <c r="S65" s="46">
        <v>0.32</v>
      </c>
      <c r="T65" s="46">
        <v>0.26</v>
      </c>
      <c r="U65" s="46">
        <v>0.36</v>
      </c>
      <c r="V65" s="46">
        <v>0.26</v>
      </c>
      <c r="W65" s="46">
        <v>0.82</v>
      </c>
      <c r="X65" s="46">
        <v>2.4700000000000002</v>
      </c>
      <c r="Y65" s="46">
        <v>0.41</v>
      </c>
      <c r="Z65" s="46">
        <v>14.15</v>
      </c>
      <c r="AA65" s="46">
        <v>0.27</v>
      </c>
      <c r="AB65" s="46">
        <v>0.23</v>
      </c>
      <c r="AC65" s="46">
        <v>0.28999999999999998</v>
      </c>
      <c r="AD65" s="46">
        <v>0.24</v>
      </c>
      <c r="AE65" s="46">
        <v>0.33</v>
      </c>
    </row>
    <row r="66" spans="1:31" ht="30" customHeight="1" x14ac:dyDescent="0.25">
      <c r="A66" s="16" t="s">
        <v>197</v>
      </c>
      <c r="B66" s="48">
        <v>2.4305555555555552E-4</v>
      </c>
      <c r="C66" s="48">
        <v>1.8518518518518518E-4</v>
      </c>
      <c r="D66" s="48">
        <v>4.1666666666666669E-4</v>
      </c>
      <c r="E66" s="48">
        <v>1.7361111111111112E-4</v>
      </c>
      <c r="F66" s="48">
        <v>9.2592592592592588E-5</v>
      </c>
      <c r="G66" s="48">
        <v>1.8518518518518518E-4</v>
      </c>
      <c r="H66" s="48">
        <v>1.7361111111111112E-4</v>
      </c>
      <c r="I66" s="48">
        <v>1.3888888888888889E-4</v>
      </c>
      <c r="J66" s="48">
        <v>1.3888888888888889E-4</v>
      </c>
      <c r="K66" s="48">
        <v>0</v>
      </c>
      <c r="L66" s="48">
        <v>1.8518518518518518E-4</v>
      </c>
      <c r="M66" s="48">
        <v>2.7777777777777778E-4</v>
      </c>
      <c r="N66" s="48">
        <v>2.0833333333333335E-4</v>
      </c>
      <c r="O66" s="48">
        <v>1.8518518518518518E-4</v>
      </c>
      <c r="P66" s="48">
        <v>1.8518518518518518E-4</v>
      </c>
      <c r="Q66" s="48">
        <v>1.6203703703703703E-4</v>
      </c>
      <c r="R66" s="48">
        <v>1.8518518518518518E-4</v>
      </c>
      <c r="S66" s="48">
        <v>2.5462962962962961E-4</v>
      </c>
      <c r="T66" s="48">
        <v>8.1018518518518516E-5</v>
      </c>
      <c r="U66" s="48">
        <v>5.7870370370370366E-5</v>
      </c>
      <c r="V66" s="48">
        <v>8.1018518518518516E-5</v>
      </c>
      <c r="W66" s="48">
        <v>8.1018518518518516E-5</v>
      </c>
      <c r="X66" s="48">
        <v>1.3888888888888889E-4</v>
      </c>
      <c r="Y66" s="48">
        <v>1.0416666666666667E-4</v>
      </c>
      <c r="Z66" s="48">
        <v>4.6296296296296293E-4</v>
      </c>
      <c r="AA66" s="48">
        <v>2.199074074074074E-4</v>
      </c>
      <c r="AB66" s="48">
        <v>2.5462962962962961E-4</v>
      </c>
      <c r="AC66" s="48">
        <v>2.8935185185185189E-4</v>
      </c>
      <c r="AD66" s="48">
        <v>2.3148148148148146E-4</v>
      </c>
      <c r="AE66" s="48">
        <v>2.8935185185185189E-4</v>
      </c>
    </row>
    <row r="67" spans="1:31" s="47" customFormat="1" x14ac:dyDescent="0.25">
      <c r="A67" s="20" t="s">
        <v>198</v>
      </c>
      <c r="B67" s="46">
        <v>0.47</v>
      </c>
      <c r="C67" s="46">
        <v>0.26</v>
      </c>
      <c r="D67" s="46">
        <v>0.39</v>
      </c>
      <c r="E67" s="46">
        <v>0.78</v>
      </c>
      <c r="F67" s="46">
        <v>0.18</v>
      </c>
      <c r="G67" s="46">
        <v>0.28999999999999998</v>
      </c>
      <c r="H67" s="46">
        <v>0.19</v>
      </c>
      <c r="I67" s="46">
        <v>0.3</v>
      </c>
      <c r="J67" s="46">
        <v>0.35</v>
      </c>
      <c r="K67" s="46">
        <v>0.46</v>
      </c>
      <c r="L67" s="46">
        <v>0.22</v>
      </c>
      <c r="M67" s="46">
        <v>1.33</v>
      </c>
      <c r="N67" s="46">
        <v>0.3</v>
      </c>
      <c r="O67" s="46">
        <v>0.74</v>
      </c>
      <c r="P67" s="46">
        <v>0.59</v>
      </c>
      <c r="Q67" s="46">
        <v>0.56999999999999995</v>
      </c>
      <c r="R67" s="46">
        <v>0.3</v>
      </c>
      <c r="S67" s="46">
        <v>0.32</v>
      </c>
      <c r="T67" s="46">
        <v>0.26</v>
      </c>
      <c r="U67" s="46">
        <v>0.16</v>
      </c>
      <c r="V67" s="46">
        <v>0.26</v>
      </c>
      <c r="W67" s="46">
        <v>0.82</v>
      </c>
      <c r="X67" s="46">
        <v>2.2400000000000002</v>
      </c>
      <c r="Y67" s="46">
        <v>0.41</v>
      </c>
      <c r="Z67" s="46">
        <v>14.17</v>
      </c>
      <c r="AA67" s="46">
        <v>0.27</v>
      </c>
      <c r="AB67" s="46">
        <v>0.22</v>
      </c>
      <c r="AC67" s="46">
        <v>0.3</v>
      </c>
      <c r="AD67" s="46">
        <v>0.24</v>
      </c>
      <c r="AE67" s="46">
        <v>0.33</v>
      </c>
    </row>
    <row r="68" spans="1:31" ht="16.5" customHeight="1" x14ac:dyDescent="0.25">
      <c r="A68" s="16" t="s">
        <v>199</v>
      </c>
      <c r="B68" s="48">
        <v>2.4305555555555552E-4</v>
      </c>
      <c r="C68" s="48">
        <v>1.8518518518518518E-4</v>
      </c>
      <c r="D68" s="48">
        <v>4.0509259259259258E-4</v>
      </c>
      <c r="E68" s="48">
        <v>1.7361111111111112E-4</v>
      </c>
      <c r="F68" s="48">
        <v>9.2592592592592588E-5</v>
      </c>
      <c r="G68" s="48">
        <v>1.8518518518518518E-4</v>
      </c>
      <c r="H68" s="48">
        <v>1.7361111111111112E-4</v>
      </c>
      <c r="I68" s="48">
        <v>1.3888888888888889E-4</v>
      </c>
      <c r="J68" s="48">
        <v>1.3888888888888889E-4</v>
      </c>
      <c r="K68" s="48">
        <v>0</v>
      </c>
      <c r="L68" s="48">
        <v>3.8194444444444446E-4</v>
      </c>
      <c r="M68" s="48">
        <v>3.0092592592592595E-4</v>
      </c>
      <c r="N68" s="48">
        <v>4.1666666666666669E-4</v>
      </c>
      <c r="O68" s="48">
        <v>3.8194444444444446E-4</v>
      </c>
      <c r="P68" s="48">
        <v>1.7361111111111112E-4</v>
      </c>
      <c r="Q68" s="48">
        <v>1.6203703703703703E-4</v>
      </c>
      <c r="R68" s="48">
        <v>1.7361111111111112E-4</v>
      </c>
      <c r="S68" s="48">
        <v>2.4305555555555552E-4</v>
      </c>
      <c r="T68" s="48">
        <v>8.1018518518518516E-5</v>
      </c>
      <c r="U68" s="48">
        <v>5.7870370370370366E-5</v>
      </c>
      <c r="V68" s="48">
        <v>8.1018518518518516E-5</v>
      </c>
      <c r="W68" s="48">
        <v>8.1018518518518516E-5</v>
      </c>
      <c r="X68" s="48">
        <v>1.3888888888888889E-4</v>
      </c>
      <c r="Y68" s="48">
        <v>1.0416666666666667E-4</v>
      </c>
      <c r="Z68" s="48">
        <v>4.6296296296296293E-4</v>
      </c>
      <c r="AA68" s="48">
        <v>2.199074074074074E-4</v>
      </c>
      <c r="AB68" s="48">
        <v>2.5462962962962961E-4</v>
      </c>
      <c r="AC68" s="48">
        <v>2.8935185185185189E-4</v>
      </c>
      <c r="AD68" s="48">
        <v>2.3148148148148146E-4</v>
      </c>
      <c r="AE68" s="48">
        <v>2.8935185185185189E-4</v>
      </c>
    </row>
    <row r="69" spans="1:31" x14ac:dyDescent="0.25">
      <c r="A69" s="17" t="s">
        <v>200</v>
      </c>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row>
    <row r="70" spans="1:31" ht="127.5" x14ac:dyDescent="0.25">
      <c r="A70" s="22" t="s">
        <v>268</v>
      </c>
      <c r="B70" s="49" t="s">
        <v>201</v>
      </c>
      <c r="C70" s="49" t="s">
        <v>201</v>
      </c>
      <c r="D70" s="49" t="s">
        <v>201</v>
      </c>
      <c r="E70" s="49" t="s">
        <v>201</v>
      </c>
      <c r="F70" s="49" t="s">
        <v>201</v>
      </c>
      <c r="G70" s="49" t="s">
        <v>201</v>
      </c>
      <c r="H70" s="49" t="s">
        <v>201</v>
      </c>
      <c r="I70" s="49" t="s">
        <v>201</v>
      </c>
      <c r="J70" s="49" t="s">
        <v>201</v>
      </c>
      <c r="K70" s="49" t="s">
        <v>201</v>
      </c>
      <c r="L70" s="49" t="s">
        <v>201</v>
      </c>
      <c r="M70" s="49" t="s">
        <v>201</v>
      </c>
      <c r="N70" s="49" t="s">
        <v>201</v>
      </c>
      <c r="O70" s="49" t="s">
        <v>201</v>
      </c>
      <c r="P70" s="49" t="s">
        <v>201</v>
      </c>
      <c r="Q70" s="49" t="s">
        <v>201</v>
      </c>
      <c r="R70" s="49" t="s">
        <v>201</v>
      </c>
      <c r="S70" s="49" t="s">
        <v>201</v>
      </c>
      <c r="T70" s="49" t="s">
        <v>201</v>
      </c>
      <c r="U70" s="49" t="s">
        <v>201</v>
      </c>
      <c r="V70" s="49" t="s">
        <v>201</v>
      </c>
      <c r="W70" s="49" t="s">
        <v>201</v>
      </c>
      <c r="X70" s="49" t="s">
        <v>201</v>
      </c>
      <c r="Y70" s="49" t="s">
        <v>201</v>
      </c>
      <c r="Z70" s="49" t="s">
        <v>201</v>
      </c>
      <c r="AA70" s="49" t="s">
        <v>201</v>
      </c>
      <c r="AB70" s="49" t="s">
        <v>201</v>
      </c>
      <c r="AC70" s="49" t="s">
        <v>201</v>
      </c>
      <c r="AD70" s="49" t="s">
        <v>201</v>
      </c>
      <c r="AE70" s="49" t="s">
        <v>201</v>
      </c>
    </row>
    <row r="71" spans="1:31" ht="76.5" x14ac:dyDescent="0.25">
      <c r="A71" s="22" t="s">
        <v>267</v>
      </c>
      <c r="B71" s="49" t="s">
        <v>201</v>
      </c>
      <c r="C71" s="49" t="s">
        <v>201</v>
      </c>
      <c r="D71" s="49" t="s">
        <v>201</v>
      </c>
      <c r="E71" s="49" t="s">
        <v>201</v>
      </c>
      <c r="F71" s="49" t="s">
        <v>201</v>
      </c>
      <c r="G71" s="49" t="s">
        <v>201</v>
      </c>
      <c r="H71" s="49" t="s">
        <v>201</v>
      </c>
      <c r="I71" s="49" t="s">
        <v>201</v>
      </c>
      <c r="J71" s="49" t="s">
        <v>201</v>
      </c>
      <c r="K71" s="49" t="s">
        <v>201</v>
      </c>
      <c r="L71" s="49" t="s">
        <v>201</v>
      </c>
      <c r="M71" s="49" t="s">
        <v>201</v>
      </c>
      <c r="N71" s="49" t="s">
        <v>201</v>
      </c>
      <c r="O71" s="49" t="s">
        <v>201</v>
      </c>
      <c r="P71" s="49" t="s">
        <v>201</v>
      </c>
      <c r="Q71" s="49" t="s">
        <v>201</v>
      </c>
      <c r="R71" s="49" t="s">
        <v>201</v>
      </c>
      <c r="S71" s="49" t="s">
        <v>201</v>
      </c>
      <c r="T71" s="49" t="s">
        <v>201</v>
      </c>
      <c r="U71" s="49" t="s">
        <v>201</v>
      </c>
      <c r="V71" s="49" t="s">
        <v>201</v>
      </c>
      <c r="W71" s="49" t="s">
        <v>201</v>
      </c>
      <c r="X71" s="49" t="s">
        <v>201</v>
      </c>
      <c r="Y71" s="49" t="s">
        <v>201</v>
      </c>
      <c r="Z71" s="49" t="s">
        <v>201</v>
      </c>
      <c r="AA71" s="49" t="s">
        <v>201</v>
      </c>
      <c r="AB71" s="49" t="s">
        <v>201</v>
      </c>
      <c r="AC71" s="49" t="s">
        <v>201</v>
      </c>
      <c r="AD71" s="49" t="s">
        <v>201</v>
      </c>
      <c r="AE71" s="49" t="s">
        <v>201</v>
      </c>
    </row>
    <row r="72" spans="1:31" ht="25.5" x14ac:dyDescent="0.25">
      <c r="A72" s="22" t="s">
        <v>202</v>
      </c>
      <c r="B72" s="49" t="s">
        <v>203</v>
      </c>
      <c r="C72" s="49" t="s">
        <v>203</v>
      </c>
      <c r="D72" s="49" t="s">
        <v>203</v>
      </c>
      <c r="E72" s="49" t="s">
        <v>203</v>
      </c>
      <c r="F72" s="49" t="s">
        <v>203</v>
      </c>
      <c r="G72" s="49" t="s">
        <v>203</v>
      </c>
      <c r="H72" s="49" t="s">
        <v>203</v>
      </c>
      <c r="I72" s="49" t="s">
        <v>203</v>
      </c>
      <c r="J72" s="49" t="s">
        <v>203</v>
      </c>
      <c r="K72" s="49" t="s">
        <v>203</v>
      </c>
      <c r="L72" s="49" t="s">
        <v>203</v>
      </c>
      <c r="M72" s="49" t="s">
        <v>203</v>
      </c>
      <c r="N72" s="49" t="s">
        <v>203</v>
      </c>
      <c r="O72" s="49" t="s">
        <v>203</v>
      </c>
      <c r="P72" s="49" t="s">
        <v>203</v>
      </c>
      <c r="Q72" s="49" t="s">
        <v>203</v>
      </c>
      <c r="R72" s="49" t="s">
        <v>203</v>
      </c>
      <c r="S72" s="49" t="s">
        <v>203</v>
      </c>
      <c r="T72" s="49" t="s">
        <v>203</v>
      </c>
      <c r="U72" s="49" t="s">
        <v>203</v>
      </c>
      <c r="V72" s="49" t="s">
        <v>203</v>
      </c>
      <c r="W72" s="49" t="s">
        <v>203</v>
      </c>
      <c r="X72" s="49" t="s">
        <v>203</v>
      </c>
      <c r="Y72" s="49" t="s">
        <v>203</v>
      </c>
      <c r="Z72" s="49" t="s">
        <v>203</v>
      </c>
      <c r="AA72" s="49" t="s">
        <v>203</v>
      </c>
      <c r="AB72" s="49" t="s">
        <v>203</v>
      </c>
      <c r="AC72" s="49" t="s">
        <v>203</v>
      </c>
      <c r="AD72" s="49" t="s">
        <v>203</v>
      </c>
      <c r="AE72" s="49" t="s">
        <v>203</v>
      </c>
    </row>
    <row r="73" spans="1:31" x14ac:dyDescent="0.25">
      <c r="A73" s="18" t="s">
        <v>204</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row>
    <row r="74" spans="1:31" x14ac:dyDescent="0.25">
      <c r="A74" s="21" t="s">
        <v>195</v>
      </c>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row>
    <row r="75" spans="1:31" s="47" customFormat="1" ht="25.5" x14ac:dyDescent="0.25">
      <c r="A75" s="20" t="s">
        <v>196</v>
      </c>
      <c r="B75" s="46">
        <v>1.1399999999999999</v>
      </c>
      <c r="C75" s="46" t="s">
        <v>79</v>
      </c>
      <c r="D75" s="46">
        <v>0.68</v>
      </c>
      <c r="E75" s="46">
        <v>0.67</v>
      </c>
      <c r="F75" s="46" t="s">
        <v>79</v>
      </c>
      <c r="G75" s="46">
        <v>0.53</v>
      </c>
      <c r="H75" s="46">
        <v>0.26</v>
      </c>
      <c r="I75" s="46">
        <v>0.36</v>
      </c>
      <c r="J75" s="46">
        <v>0.61</v>
      </c>
      <c r="K75" s="46" t="s">
        <v>79</v>
      </c>
      <c r="L75" s="46">
        <v>0.24</v>
      </c>
      <c r="M75" s="46">
        <v>0.93</v>
      </c>
      <c r="N75" s="46">
        <v>0.35</v>
      </c>
      <c r="O75" s="50">
        <v>0.8</v>
      </c>
      <c r="P75" s="46">
        <v>0.64</v>
      </c>
      <c r="Q75" s="46">
        <v>0.64</v>
      </c>
      <c r="R75" s="46">
        <v>0.37</v>
      </c>
      <c r="S75" s="46">
        <v>0.54</v>
      </c>
      <c r="T75" s="46">
        <v>0.33</v>
      </c>
      <c r="U75" s="46" t="s">
        <v>79</v>
      </c>
      <c r="V75" s="46">
        <v>0.47</v>
      </c>
      <c r="W75" s="46">
        <v>0.88</v>
      </c>
      <c r="X75" s="46" t="s">
        <v>79</v>
      </c>
      <c r="Y75" s="46">
        <v>0.47</v>
      </c>
      <c r="Z75" s="46">
        <v>14.56</v>
      </c>
      <c r="AA75" s="46">
        <v>0.34</v>
      </c>
      <c r="AB75" s="46">
        <v>0.28000000000000003</v>
      </c>
      <c r="AC75" s="46">
        <v>0.36</v>
      </c>
      <c r="AD75" s="46">
        <v>0.28999999999999998</v>
      </c>
      <c r="AE75" s="46">
        <v>0.39</v>
      </c>
    </row>
    <row r="76" spans="1:31" ht="28.5" customHeight="1" x14ac:dyDescent="0.25">
      <c r="A76" s="16" t="s">
        <v>197</v>
      </c>
      <c r="B76" s="48">
        <v>2.4305555555555552E-4</v>
      </c>
      <c r="C76" s="48" t="s">
        <v>79</v>
      </c>
      <c r="D76" s="48">
        <v>3.7037037037037035E-4</v>
      </c>
      <c r="E76" s="48">
        <v>1.7361111111111112E-4</v>
      </c>
      <c r="F76" s="33" t="s">
        <v>79</v>
      </c>
      <c r="G76" s="48">
        <v>1.8518518518518518E-4</v>
      </c>
      <c r="H76" s="48">
        <v>1.7361111111111112E-4</v>
      </c>
      <c r="I76" s="48">
        <v>1.0416666666666667E-4</v>
      </c>
      <c r="J76" s="48">
        <v>1.3888888888888889E-4</v>
      </c>
      <c r="K76" s="33" t="s">
        <v>79</v>
      </c>
      <c r="L76" s="48">
        <v>1.8518518518518518E-4</v>
      </c>
      <c r="M76" s="48">
        <v>2.5462962962962961E-4</v>
      </c>
      <c r="N76" s="48">
        <v>1.8518518518518518E-4</v>
      </c>
      <c r="O76" s="48">
        <v>1.8518518518518518E-4</v>
      </c>
      <c r="P76" s="48">
        <v>1.8518518518518518E-4</v>
      </c>
      <c r="Q76" s="48">
        <v>1.6203703703703703E-4</v>
      </c>
      <c r="R76" s="48">
        <v>1.7361111111111112E-4</v>
      </c>
      <c r="S76" s="48">
        <v>2.5462962962962961E-4</v>
      </c>
      <c r="T76" s="48">
        <v>8.1018518518518516E-5</v>
      </c>
      <c r="U76" s="33" t="s">
        <v>79</v>
      </c>
      <c r="V76" s="48">
        <v>8.1018518518518516E-5</v>
      </c>
      <c r="W76" s="48">
        <v>8.1018518518518516E-5</v>
      </c>
      <c r="X76" s="33" t="s">
        <v>79</v>
      </c>
      <c r="Y76" s="48">
        <v>1.0416666666666667E-4</v>
      </c>
      <c r="Z76" s="48">
        <v>4.6296296296296293E-4</v>
      </c>
      <c r="AA76" s="48">
        <v>2.0833333333333335E-4</v>
      </c>
      <c r="AB76" s="48">
        <v>3.0092592592592595E-4</v>
      </c>
      <c r="AC76" s="48">
        <v>2.6620370370370372E-4</v>
      </c>
      <c r="AD76" s="48">
        <v>2.199074074074074E-4</v>
      </c>
      <c r="AE76" s="48">
        <v>2.8935185185185189E-4</v>
      </c>
    </row>
    <row r="77" spans="1:31" s="47" customFormat="1" x14ac:dyDescent="0.25">
      <c r="A77" s="20" t="s">
        <v>198</v>
      </c>
      <c r="B77" s="46">
        <v>0.49</v>
      </c>
      <c r="C77" s="46" t="s">
        <v>79</v>
      </c>
      <c r="D77" s="46">
        <v>0.42</v>
      </c>
      <c r="E77" s="46">
        <v>0.46</v>
      </c>
      <c r="F77" s="46" t="s">
        <v>79</v>
      </c>
      <c r="G77" s="46">
        <v>0.3</v>
      </c>
      <c r="H77" s="46">
        <v>0.21099999999999999</v>
      </c>
      <c r="I77" s="46">
        <v>0.32</v>
      </c>
      <c r="J77" s="46">
        <v>0.36</v>
      </c>
      <c r="K77" s="46" t="s">
        <v>79</v>
      </c>
      <c r="L77" s="46">
        <v>0.26</v>
      </c>
      <c r="M77" s="46">
        <v>0.89</v>
      </c>
      <c r="N77" s="46">
        <v>0.3</v>
      </c>
      <c r="O77" s="46">
        <v>0.74</v>
      </c>
      <c r="P77" s="46">
        <v>0.6</v>
      </c>
      <c r="Q77" s="46">
        <v>0.6</v>
      </c>
      <c r="R77" s="46">
        <v>0.32</v>
      </c>
      <c r="S77" s="46">
        <v>0.32</v>
      </c>
      <c r="T77" s="46">
        <v>0.27</v>
      </c>
      <c r="U77" s="46" t="s">
        <v>79</v>
      </c>
      <c r="V77" s="46">
        <v>0.27</v>
      </c>
      <c r="W77" s="46">
        <v>0.83</v>
      </c>
      <c r="X77" s="46" t="s">
        <v>79</v>
      </c>
      <c r="Y77" s="46">
        <v>0.42</v>
      </c>
      <c r="Z77" s="46">
        <v>14.39</v>
      </c>
      <c r="AA77" s="46">
        <v>0.28999999999999998</v>
      </c>
      <c r="AB77" s="46">
        <v>0.24</v>
      </c>
      <c r="AC77" s="46">
        <v>0.32</v>
      </c>
      <c r="AD77" s="46">
        <v>0.26</v>
      </c>
      <c r="AE77" s="46">
        <v>0.35</v>
      </c>
    </row>
    <row r="78" spans="1:31" x14ac:dyDescent="0.25">
      <c r="A78" s="16" t="s">
        <v>199</v>
      </c>
      <c r="B78" s="48">
        <v>2.4305555555555552E-4</v>
      </c>
      <c r="C78" s="48" t="s">
        <v>79</v>
      </c>
      <c r="D78" s="48">
        <v>3.7037037037037035E-4</v>
      </c>
      <c r="E78" s="48">
        <v>1.7361111111111112E-4</v>
      </c>
      <c r="F78" s="33" t="s">
        <v>79</v>
      </c>
      <c r="G78" s="48">
        <v>1.8518518518518518E-4</v>
      </c>
      <c r="H78" s="48">
        <v>1.7361111111111112E-4</v>
      </c>
      <c r="I78" s="48">
        <v>9.2592592592592588E-5</v>
      </c>
      <c r="J78" s="48">
        <v>1.3888888888888889E-4</v>
      </c>
      <c r="K78" s="33" t="s">
        <v>79</v>
      </c>
      <c r="L78" s="48">
        <v>3.8194444444444446E-4</v>
      </c>
      <c r="M78" s="48">
        <v>2.5462962962962961E-4</v>
      </c>
      <c r="N78" s="48">
        <v>4.1666666666666669E-4</v>
      </c>
      <c r="O78" s="48">
        <v>3.9351851851851852E-4</v>
      </c>
      <c r="P78" s="48">
        <v>1.7361111111111112E-4</v>
      </c>
      <c r="Q78" s="48">
        <v>1.6203703703703703E-4</v>
      </c>
      <c r="R78" s="48">
        <v>1.7361111111111112E-4</v>
      </c>
      <c r="S78" s="48">
        <v>2.5462962962962961E-4</v>
      </c>
      <c r="T78" s="48">
        <v>6.9444444444444444E-5</v>
      </c>
      <c r="U78" s="33" t="s">
        <v>79</v>
      </c>
      <c r="V78" s="48">
        <v>8.1018518518518516E-5</v>
      </c>
      <c r="W78" s="48">
        <v>5.7870370370370366E-5</v>
      </c>
      <c r="X78" s="33" t="s">
        <v>79</v>
      </c>
      <c r="Y78" s="48">
        <v>1.0416666666666667E-4</v>
      </c>
      <c r="Z78" s="48">
        <v>4.6296296296296293E-4</v>
      </c>
      <c r="AA78" s="48">
        <v>2.0833333333333335E-4</v>
      </c>
      <c r="AB78" s="48">
        <v>3.0092592592592595E-4</v>
      </c>
      <c r="AC78" s="48">
        <v>2.6620370370370372E-4</v>
      </c>
      <c r="AD78" s="48">
        <v>2.199074074074074E-4</v>
      </c>
      <c r="AE78" s="48">
        <v>2.8935185185185189E-4</v>
      </c>
    </row>
    <row r="79" spans="1:31" x14ac:dyDescent="0.25">
      <c r="A79" s="18" t="s">
        <v>205</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row>
    <row r="80" spans="1:31" x14ac:dyDescent="0.25">
      <c r="A80" s="16" t="s">
        <v>179</v>
      </c>
      <c r="B80" s="33" t="str">
        <f>IF(B25="y","VGA","na")</f>
        <v>na</v>
      </c>
      <c r="C80" s="33" t="str">
        <f t="shared" ref="C80:AE80" si="11">IF(C25="y","VGA","na")</f>
        <v>VGA</v>
      </c>
      <c r="D80" s="33" t="str">
        <f t="shared" si="11"/>
        <v>na</v>
      </c>
      <c r="E80" s="33" t="str">
        <f t="shared" si="11"/>
        <v>na</v>
      </c>
      <c r="F80" s="33" t="str">
        <f t="shared" si="11"/>
        <v>VGA</v>
      </c>
      <c r="G80" s="33" t="str">
        <f t="shared" si="11"/>
        <v>na</v>
      </c>
      <c r="H80" s="33" t="str">
        <f t="shared" si="11"/>
        <v>VGA</v>
      </c>
      <c r="I80" s="33" t="str">
        <f t="shared" si="11"/>
        <v>na</v>
      </c>
      <c r="J80" s="33" t="str">
        <f t="shared" si="11"/>
        <v>na</v>
      </c>
      <c r="K80" s="33" t="str">
        <f t="shared" si="11"/>
        <v>na</v>
      </c>
      <c r="L80" s="33" t="str">
        <f t="shared" si="11"/>
        <v>na</v>
      </c>
      <c r="M80" s="33" t="str">
        <f t="shared" si="11"/>
        <v>na</v>
      </c>
      <c r="N80" s="33" t="str">
        <f t="shared" si="11"/>
        <v>na</v>
      </c>
      <c r="O80" s="33" t="str">
        <f t="shared" si="11"/>
        <v>na</v>
      </c>
      <c r="P80" s="33" t="str">
        <f t="shared" si="11"/>
        <v>na</v>
      </c>
      <c r="Q80" s="33" t="str">
        <f t="shared" si="11"/>
        <v>na</v>
      </c>
      <c r="R80" s="33" t="str">
        <f t="shared" si="11"/>
        <v>na</v>
      </c>
      <c r="S80" s="33" t="str">
        <f t="shared" si="11"/>
        <v>na</v>
      </c>
      <c r="T80" s="33" t="str">
        <f t="shared" si="11"/>
        <v>na</v>
      </c>
      <c r="U80" s="33" t="str">
        <f t="shared" si="11"/>
        <v>VGA</v>
      </c>
      <c r="V80" s="33" t="str">
        <f t="shared" si="11"/>
        <v>na</v>
      </c>
      <c r="W80" s="33" t="str">
        <f t="shared" si="11"/>
        <v>na</v>
      </c>
      <c r="X80" s="33" t="str">
        <f t="shared" si="11"/>
        <v>na</v>
      </c>
      <c r="Y80" s="33" t="str">
        <f t="shared" si="11"/>
        <v>na</v>
      </c>
      <c r="Z80" s="33" t="str">
        <f t="shared" si="11"/>
        <v>na</v>
      </c>
      <c r="AA80" s="33" t="str">
        <f t="shared" si="11"/>
        <v>VGA</v>
      </c>
      <c r="AB80" s="33" t="str">
        <f t="shared" si="11"/>
        <v>VGA</v>
      </c>
      <c r="AC80" s="33" t="str">
        <f t="shared" si="11"/>
        <v>na</v>
      </c>
      <c r="AD80" s="33" t="str">
        <f t="shared" si="11"/>
        <v>na</v>
      </c>
      <c r="AE80" s="33" t="str">
        <f t="shared" si="11"/>
        <v>na</v>
      </c>
    </row>
    <row r="81" spans="1:31" x14ac:dyDescent="0.25">
      <c r="A81" s="21" t="s">
        <v>206</v>
      </c>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row>
    <row r="82" spans="1:31" s="47" customFormat="1" ht="25.5" x14ac:dyDescent="0.25">
      <c r="A82" s="20" t="s">
        <v>196</v>
      </c>
      <c r="B82" s="51" t="s">
        <v>79</v>
      </c>
      <c r="C82" s="51">
        <v>0.25</v>
      </c>
      <c r="D82" s="51" t="s">
        <v>79</v>
      </c>
      <c r="E82" s="51" t="s">
        <v>79</v>
      </c>
      <c r="F82" s="51">
        <v>0.16</v>
      </c>
      <c r="G82" s="51" t="s">
        <v>79</v>
      </c>
      <c r="H82" s="52">
        <v>0.19</v>
      </c>
      <c r="I82" s="51" t="s">
        <v>79</v>
      </c>
      <c r="J82" s="51" t="s">
        <v>79</v>
      </c>
      <c r="K82" s="51" t="s">
        <v>79</v>
      </c>
      <c r="L82" s="51" t="s">
        <v>79</v>
      </c>
      <c r="M82" s="51" t="s">
        <v>79</v>
      </c>
      <c r="N82" s="51" t="s">
        <v>79</v>
      </c>
      <c r="O82" s="51" t="s">
        <v>79</v>
      </c>
      <c r="P82" s="51" t="s">
        <v>79</v>
      </c>
      <c r="Q82" s="51" t="s">
        <v>79</v>
      </c>
      <c r="R82" s="51" t="s">
        <v>79</v>
      </c>
      <c r="S82" s="51" t="s">
        <v>79</v>
      </c>
      <c r="T82" s="51" t="s">
        <v>79</v>
      </c>
      <c r="U82" s="51">
        <v>0.15</v>
      </c>
      <c r="V82" s="51" t="s">
        <v>79</v>
      </c>
      <c r="W82" s="51" t="s">
        <v>79</v>
      </c>
      <c r="X82" s="51" t="s">
        <v>79</v>
      </c>
      <c r="Y82" s="51" t="s">
        <v>79</v>
      </c>
      <c r="Z82" s="51" t="s">
        <v>79</v>
      </c>
      <c r="AA82" s="51">
        <v>0.27</v>
      </c>
      <c r="AB82" s="51">
        <v>0.22</v>
      </c>
      <c r="AC82" s="51" t="s">
        <v>79</v>
      </c>
      <c r="AD82" s="51" t="s">
        <v>79</v>
      </c>
      <c r="AE82" s="51" t="s">
        <v>79</v>
      </c>
    </row>
    <row r="83" spans="1:31" s="47" customFormat="1" ht="28.5" customHeight="1" x14ac:dyDescent="0.25">
      <c r="A83" s="20" t="s">
        <v>197</v>
      </c>
      <c r="B83" s="51" t="s">
        <v>79</v>
      </c>
      <c r="C83" s="52" t="s">
        <v>207</v>
      </c>
      <c r="D83" s="51" t="s">
        <v>79</v>
      </c>
      <c r="E83" s="51" t="s">
        <v>79</v>
      </c>
      <c r="F83" s="52" t="s">
        <v>208</v>
      </c>
      <c r="G83" s="51" t="s">
        <v>79</v>
      </c>
      <c r="H83" s="52" t="s">
        <v>208</v>
      </c>
      <c r="I83" s="51" t="s">
        <v>79</v>
      </c>
      <c r="J83" s="51" t="s">
        <v>79</v>
      </c>
      <c r="K83" s="51" t="s">
        <v>79</v>
      </c>
      <c r="L83" s="51" t="s">
        <v>79</v>
      </c>
      <c r="M83" s="51" t="s">
        <v>79</v>
      </c>
      <c r="N83" s="51" t="s">
        <v>79</v>
      </c>
      <c r="O83" s="51" t="s">
        <v>79</v>
      </c>
      <c r="P83" s="51" t="s">
        <v>79</v>
      </c>
      <c r="Q83" s="51" t="s">
        <v>79</v>
      </c>
      <c r="R83" s="51" t="s">
        <v>79</v>
      </c>
      <c r="S83" s="51" t="s">
        <v>79</v>
      </c>
      <c r="T83" s="51" t="s">
        <v>79</v>
      </c>
      <c r="U83" s="52" t="s">
        <v>209</v>
      </c>
      <c r="V83" s="51" t="s">
        <v>79</v>
      </c>
      <c r="W83" s="51" t="s">
        <v>79</v>
      </c>
      <c r="X83" s="51" t="s">
        <v>79</v>
      </c>
      <c r="Y83" s="51" t="s">
        <v>79</v>
      </c>
      <c r="Z83" s="51" t="s">
        <v>79</v>
      </c>
      <c r="AA83" s="48">
        <v>2.0833333333333335E-4</v>
      </c>
      <c r="AB83" s="48">
        <v>2.0833333333333335E-4</v>
      </c>
      <c r="AC83" s="51" t="s">
        <v>79</v>
      </c>
      <c r="AD83" s="51" t="s">
        <v>79</v>
      </c>
      <c r="AE83" s="51" t="s">
        <v>79</v>
      </c>
    </row>
    <row r="84" spans="1:31" s="47" customFormat="1" x14ac:dyDescent="0.25">
      <c r="A84" s="20" t="s">
        <v>198</v>
      </c>
      <c r="B84" s="51" t="s">
        <v>79</v>
      </c>
      <c r="C84" s="51">
        <v>0.25</v>
      </c>
      <c r="D84" s="51" t="s">
        <v>79</v>
      </c>
      <c r="E84" s="51" t="s">
        <v>79</v>
      </c>
      <c r="F84" s="51">
        <v>0.18</v>
      </c>
      <c r="G84" s="51" t="s">
        <v>79</v>
      </c>
      <c r="H84" s="51">
        <v>0.2</v>
      </c>
      <c r="I84" s="51" t="s">
        <v>79</v>
      </c>
      <c r="J84" s="51" t="s">
        <v>79</v>
      </c>
      <c r="K84" s="51" t="s">
        <v>79</v>
      </c>
      <c r="L84" s="51" t="s">
        <v>79</v>
      </c>
      <c r="M84" s="51" t="s">
        <v>79</v>
      </c>
      <c r="N84" s="51" t="s">
        <v>79</v>
      </c>
      <c r="O84" s="51" t="s">
        <v>79</v>
      </c>
      <c r="P84" s="51" t="s">
        <v>79</v>
      </c>
      <c r="Q84" s="51" t="s">
        <v>79</v>
      </c>
      <c r="R84" s="51" t="s">
        <v>79</v>
      </c>
      <c r="S84" s="51" t="s">
        <v>79</v>
      </c>
      <c r="T84" s="51" t="s">
        <v>79</v>
      </c>
      <c r="U84" s="51">
        <v>0.15</v>
      </c>
      <c r="V84" s="51" t="s">
        <v>79</v>
      </c>
      <c r="W84" s="51" t="s">
        <v>79</v>
      </c>
      <c r="X84" s="51" t="s">
        <v>79</v>
      </c>
      <c r="Y84" s="51" t="s">
        <v>79</v>
      </c>
      <c r="Z84" s="51" t="s">
        <v>79</v>
      </c>
      <c r="AA84" s="51">
        <v>0.28999999999999998</v>
      </c>
      <c r="AB84" s="51">
        <v>0.24</v>
      </c>
      <c r="AC84" s="51" t="s">
        <v>79</v>
      </c>
      <c r="AD84" s="51" t="s">
        <v>79</v>
      </c>
      <c r="AE84" s="51" t="s">
        <v>79</v>
      </c>
    </row>
    <row r="85" spans="1:31" s="47" customFormat="1" x14ac:dyDescent="0.25">
      <c r="A85" s="20" t="s">
        <v>199</v>
      </c>
      <c r="B85" s="51" t="s">
        <v>79</v>
      </c>
      <c r="C85" s="52" t="s">
        <v>207</v>
      </c>
      <c r="D85" s="51" t="s">
        <v>79</v>
      </c>
      <c r="E85" s="51" t="s">
        <v>79</v>
      </c>
      <c r="F85" s="52" t="s">
        <v>208</v>
      </c>
      <c r="G85" s="51" t="s">
        <v>79</v>
      </c>
      <c r="H85" s="52" t="s">
        <v>210</v>
      </c>
      <c r="I85" s="51" t="s">
        <v>79</v>
      </c>
      <c r="J85" s="51" t="s">
        <v>79</v>
      </c>
      <c r="K85" s="51" t="s">
        <v>79</v>
      </c>
      <c r="L85" s="51" t="s">
        <v>79</v>
      </c>
      <c r="M85" s="51" t="s">
        <v>79</v>
      </c>
      <c r="N85" s="51" t="s">
        <v>79</v>
      </c>
      <c r="O85" s="51" t="s">
        <v>79</v>
      </c>
      <c r="P85" s="51" t="s">
        <v>79</v>
      </c>
      <c r="Q85" s="51" t="s">
        <v>79</v>
      </c>
      <c r="R85" s="51" t="s">
        <v>79</v>
      </c>
      <c r="S85" s="51" t="s">
        <v>79</v>
      </c>
      <c r="T85" s="51" t="s">
        <v>79</v>
      </c>
      <c r="U85" s="52" t="s">
        <v>209</v>
      </c>
      <c r="V85" s="51" t="s">
        <v>79</v>
      </c>
      <c r="W85" s="51" t="s">
        <v>79</v>
      </c>
      <c r="X85" s="51" t="s">
        <v>79</v>
      </c>
      <c r="Y85" s="51" t="s">
        <v>79</v>
      </c>
      <c r="Z85" s="51" t="s">
        <v>79</v>
      </c>
      <c r="AA85" s="48">
        <v>2.0833333333333335E-4</v>
      </c>
      <c r="AB85" s="48">
        <v>2.0833333333333335E-4</v>
      </c>
      <c r="AC85" s="51" t="s">
        <v>79</v>
      </c>
      <c r="AD85" s="51" t="s">
        <v>79</v>
      </c>
      <c r="AE85" s="51" t="s">
        <v>79</v>
      </c>
    </row>
    <row r="86" spans="1:31" x14ac:dyDescent="0.25">
      <c r="A86" s="18" t="s">
        <v>211</v>
      </c>
      <c r="B86" s="53">
        <f t="shared" ref="B86:AE86" si="12">IF(ISNUMBER(B51),(B51+1)/(3*(90*TANH(0.02+0.004*((Area)-11))+4)+3),"NA")</f>
        <v>1.4663389894620316</v>
      </c>
      <c r="C86" s="53">
        <f t="shared" si="12"/>
        <v>0.93784545428770405</v>
      </c>
      <c r="D86" s="53">
        <f t="shared" si="12"/>
        <v>1.4536158745860053</v>
      </c>
      <c r="E86" s="53">
        <f t="shared" si="12"/>
        <v>0.88275125074928507</v>
      </c>
      <c r="F86" s="53">
        <f t="shared" si="12"/>
        <v>0.93784545428770405</v>
      </c>
      <c r="G86" s="53">
        <f t="shared" si="12"/>
        <v>1.3020728088780718</v>
      </c>
      <c r="H86" s="53">
        <f t="shared" si="12"/>
        <v>0.73479778285776465</v>
      </c>
      <c r="I86" s="53">
        <f t="shared" si="12"/>
        <v>1.2363543785783619</v>
      </c>
      <c r="J86" s="53">
        <f t="shared" si="12"/>
        <v>1.7757432156568991</v>
      </c>
      <c r="K86" s="53">
        <f t="shared" si="12"/>
        <v>0.38420770212283417</v>
      </c>
      <c r="L86" s="53">
        <f t="shared" si="12"/>
        <v>0.96172329725331795</v>
      </c>
      <c r="M86" s="53">
        <f t="shared" si="12"/>
        <v>1.3685335344814695</v>
      </c>
      <c r="N86" s="53">
        <f t="shared" si="12"/>
        <v>0.99405785444073924</v>
      </c>
      <c r="O86" s="53">
        <f t="shared" si="12"/>
        <v>1.0765899318098804</v>
      </c>
      <c r="P86" s="53">
        <f t="shared" si="12"/>
        <v>1.2166891121171421</v>
      </c>
      <c r="Q86" s="53">
        <f t="shared" si="12"/>
        <v>1.257352424571365</v>
      </c>
      <c r="R86" s="53">
        <f t="shared" si="12"/>
        <v>0.86335710841527147</v>
      </c>
      <c r="S86" s="53">
        <f t="shared" si="12"/>
        <v>0.92569866270158074</v>
      </c>
      <c r="T86" s="53">
        <f t="shared" si="12"/>
        <v>1.4005859574838708</v>
      </c>
      <c r="U86" s="53">
        <f t="shared" si="12"/>
        <v>1.0389637716178006</v>
      </c>
      <c r="V86" s="53">
        <f t="shared" si="12"/>
        <v>1.3863798302284767</v>
      </c>
      <c r="W86" s="53">
        <f t="shared" si="12"/>
        <v>1.9324593392829756</v>
      </c>
      <c r="X86" s="53">
        <f t="shared" si="12"/>
        <v>0.76203490081502123</v>
      </c>
      <c r="Y86" s="53">
        <f t="shared" si="12"/>
        <v>1.2413011170236454</v>
      </c>
      <c r="Z86" s="53">
        <f t="shared" si="12"/>
        <v>1.0805861828580621</v>
      </c>
      <c r="AA86" s="53">
        <f t="shared" si="12"/>
        <v>1.2749295989443081</v>
      </c>
      <c r="AB86" s="53">
        <f t="shared" si="12"/>
        <v>1.1824972030208458</v>
      </c>
      <c r="AC86" s="53">
        <f t="shared" si="12"/>
        <v>1.0739568197730431</v>
      </c>
      <c r="AD86" s="53">
        <f t="shared" si="12"/>
        <v>2.154543002631105</v>
      </c>
      <c r="AE86" s="53">
        <f t="shared" si="12"/>
        <v>1.1866559922183624</v>
      </c>
    </row>
    <row r="87" spans="1:31" x14ac:dyDescent="0.25">
      <c r="A87" s="23" t="s">
        <v>269</v>
      </c>
      <c r="B87" s="53">
        <f t="shared" ref="B87:AE87" si="13">IF(OR(ISNUMBER(B53),ISNUMBER(B54)),(MAX(B53,B54)+1)/(3*(90*TANH(0.02+0.004*((Area)-11))+4)+3),"NA")</f>
        <v>1.4695197681810381</v>
      </c>
      <c r="C87" s="53">
        <f t="shared" si="13"/>
        <v>0.93551056933926979</v>
      </c>
      <c r="D87" s="53">
        <f t="shared" si="13"/>
        <v>1.4536158745860053</v>
      </c>
      <c r="E87" s="53">
        <f t="shared" si="13"/>
        <v>1.0235792712968363</v>
      </c>
      <c r="F87" s="53">
        <f t="shared" si="13"/>
        <v>0.93784545428770405</v>
      </c>
      <c r="G87" s="53">
        <f t="shared" si="13"/>
        <v>1.3027590132569269</v>
      </c>
      <c r="H87" s="53">
        <f t="shared" si="13"/>
        <v>0.73872718276609495</v>
      </c>
      <c r="I87" s="53">
        <f t="shared" si="13"/>
        <v>1.2397049324498481</v>
      </c>
      <c r="J87" s="53">
        <f t="shared" si="13"/>
        <v>1.7790685774839718</v>
      </c>
      <c r="K87" s="53">
        <f t="shared" si="13"/>
        <v>0.44138561786525238</v>
      </c>
      <c r="L87" s="53">
        <f t="shared" si="13"/>
        <v>0.99506723903632943</v>
      </c>
      <c r="M87" s="53">
        <f t="shared" si="13"/>
        <v>1.4620856315651638</v>
      </c>
      <c r="N87" s="53">
        <f t="shared" si="13"/>
        <v>1.139197250773442</v>
      </c>
      <c r="O87" s="53">
        <f t="shared" si="13"/>
        <v>1.1434000005865725</v>
      </c>
      <c r="P87" s="53">
        <f t="shared" si="13"/>
        <v>1.337608962309963</v>
      </c>
      <c r="Q87" s="53">
        <f t="shared" si="13"/>
        <v>1.3349337443853428</v>
      </c>
      <c r="R87" s="53">
        <f t="shared" si="13"/>
        <v>0.97142304561862902</v>
      </c>
      <c r="S87" s="53">
        <f t="shared" si="13"/>
        <v>1.0226304598431075</v>
      </c>
      <c r="T87" s="53">
        <f t="shared" si="13"/>
        <v>1.4005859574838708</v>
      </c>
      <c r="U87" s="53">
        <f t="shared" si="13"/>
        <v>1.0353934493785641</v>
      </c>
      <c r="V87" s="53">
        <f t="shared" si="13"/>
        <v>1.3863798302284767</v>
      </c>
      <c r="W87" s="53">
        <f t="shared" si="13"/>
        <v>1.9291446577404665</v>
      </c>
      <c r="X87" s="53">
        <f t="shared" si="13"/>
        <v>0.76203490081502123</v>
      </c>
      <c r="Y87" s="53">
        <f t="shared" si="13"/>
        <v>1.2439763349482655</v>
      </c>
      <c r="Z87" s="53">
        <f t="shared" si="13"/>
        <v>1.0805861828580621</v>
      </c>
      <c r="AA87" s="53">
        <f t="shared" si="13"/>
        <v>1.2589929789575043</v>
      </c>
      <c r="AB87" s="53">
        <f t="shared" si="13"/>
        <v>1.1824972030208458</v>
      </c>
      <c r="AC87" s="53">
        <f t="shared" si="13"/>
        <v>1.0772715013155525</v>
      </c>
      <c r="AD87" s="53">
        <f t="shared" si="13"/>
        <v>2.1578576841736141</v>
      </c>
      <c r="AE87" s="53">
        <f t="shared" si="13"/>
        <v>1.1932853553033813</v>
      </c>
    </row>
    <row r="88" spans="1:31" x14ac:dyDescent="0.25">
      <c r="A88" s="13" t="s">
        <v>212</v>
      </c>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row>
    <row r="89" spans="1:31" x14ac:dyDescent="0.25">
      <c r="A89" s="6" t="s">
        <v>213</v>
      </c>
      <c r="B89" s="51" t="s">
        <v>214</v>
      </c>
      <c r="C89" s="51" t="s">
        <v>214</v>
      </c>
      <c r="D89" s="51" t="s">
        <v>214</v>
      </c>
      <c r="E89" s="51" t="s">
        <v>214</v>
      </c>
      <c r="F89" s="51" t="s">
        <v>214</v>
      </c>
      <c r="G89" s="51" t="s">
        <v>214</v>
      </c>
      <c r="H89" s="51" t="s">
        <v>214</v>
      </c>
      <c r="I89" s="51" t="s">
        <v>214</v>
      </c>
      <c r="J89" s="51" t="s">
        <v>214</v>
      </c>
      <c r="K89" s="51" t="s">
        <v>214</v>
      </c>
      <c r="L89" s="51" t="s">
        <v>215</v>
      </c>
      <c r="M89" s="51" t="s">
        <v>214</v>
      </c>
      <c r="N89" s="51" t="s">
        <v>215</v>
      </c>
      <c r="O89" s="51" t="s">
        <v>215</v>
      </c>
      <c r="P89" s="51" t="s">
        <v>214</v>
      </c>
      <c r="Q89" s="51" t="s">
        <v>214</v>
      </c>
      <c r="R89" s="51" t="s">
        <v>214</v>
      </c>
      <c r="S89" s="51" t="s">
        <v>214</v>
      </c>
      <c r="T89" s="51" t="s">
        <v>214</v>
      </c>
      <c r="U89" s="51" t="s">
        <v>214</v>
      </c>
      <c r="V89" s="51" t="s">
        <v>214</v>
      </c>
      <c r="W89" s="51" t="s">
        <v>214</v>
      </c>
      <c r="X89" s="51" t="s">
        <v>214</v>
      </c>
      <c r="Y89" s="51" t="s">
        <v>214</v>
      </c>
      <c r="Z89" s="51" t="s">
        <v>214</v>
      </c>
      <c r="AA89" s="51" t="s">
        <v>214</v>
      </c>
      <c r="AB89" s="51" t="s">
        <v>214</v>
      </c>
      <c r="AC89" s="51" t="s">
        <v>214</v>
      </c>
      <c r="AD89" s="51" t="s">
        <v>214</v>
      </c>
      <c r="AE89" s="51" t="s">
        <v>214</v>
      </c>
    </row>
    <row r="90" spans="1:31" x14ac:dyDescent="0.25">
      <c r="A90" s="6" t="s">
        <v>216</v>
      </c>
      <c r="B90" s="51" t="s">
        <v>217</v>
      </c>
      <c r="C90" s="51" t="s">
        <v>217</v>
      </c>
      <c r="D90" s="51" t="s">
        <v>217</v>
      </c>
      <c r="E90" s="51" t="s">
        <v>217</v>
      </c>
      <c r="F90" s="51" t="s">
        <v>217</v>
      </c>
      <c r="G90" s="51" t="s">
        <v>217</v>
      </c>
      <c r="H90" s="51" t="s">
        <v>217</v>
      </c>
      <c r="I90" s="51" t="s">
        <v>217</v>
      </c>
      <c r="J90" s="51" t="s">
        <v>217</v>
      </c>
      <c r="K90" s="51" t="s">
        <v>217</v>
      </c>
      <c r="L90" s="51" t="s">
        <v>217</v>
      </c>
      <c r="M90" s="51" t="s">
        <v>217</v>
      </c>
      <c r="N90" s="51" t="s">
        <v>217</v>
      </c>
      <c r="O90" s="51" t="s">
        <v>217</v>
      </c>
      <c r="P90" s="51" t="s">
        <v>217</v>
      </c>
      <c r="Q90" s="51" t="s">
        <v>217</v>
      </c>
      <c r="R90" s="51" t="s">
        <v>217</v>
      </c>
      <c r="S90" s="51" t="s">
        <v>217</v>
      </c>
      <c r="T90" s="51" t="s">
        <v>217</v>
      </c>
      <c r="U90" s="51" t="s">
        <v>217</v>
      </c>
      <c r="V90" s="51" t="s">
        <v>217</v>
      </c>
      <c r="W90" s="51" t="s">
        <v>217</v>
      </c>
      <c r="X90" s="51" t="s">
        <v>217</v>
      </c>
      <c r="Y90" s="51" t="s">
        <v>217</v>
      </c>
      <c r="Z90" s="51" t="s">
        <v>217</v>
      </c>
      <c r="AA90" s="51" t="s">
        <v>217</v>
      </c>
      <c r="AB90" s="51" t="s">
        <v>217</v>
      </c>
      <c r="AC90" s="51" t="s">
        <v>217</v>
      </c>
      <c r="AD90" s="51" t="s">
        <v>217</v>
      </c>
      <c r="AE90" s="51" t="s">
        <v>217</v>
      </c>
    </row>
    <row r="91" spans="1:31" x14ac:dyDescent="0.25">
      <c r="A91" s="6" t="s">
        <v>218</v>
      </c>
      <c r="B91" s="51" t="s">
        <v>219</v>
      </c>
      <c r="C91" s="51" t="s">
        <v>219</v>
      </c>
      <c r="D91" s="51" t="s">
        <v>219</v>
      </c>
      <c r="E91" s="51" t="s">
        <v>219</v>
      </c>
      <c r="F91" s="51" t="s">
        <v>219</v>
      </c>
      <c r="G91" s="51" t="s">
        <v>219</v>
      </c>
      <c r="H91" s="51" t="s">
        <v>219</v>
      </c>
      <c r="I91" s="51" t="s">
        <v>219</v>
      </c>
      <c r="J91" s="51" t="s">
        <v>219</v>
      </c>
      <c r="K91" s="51" t="s">
        <v>219</v>
      </c>
      <c r="L91" s="51" t="s">
        <v>219</v>
      </c>
      <c r="M91" s="51" t="s">
        <v>219</v>
      </c>
      <c r="N91" s="51" t="s">
        <v>219</v>
      </c>
      <c r="O91" s="51" t="s">
        <v>219</v>
      </c>
      <c r="P91" s="51" t="s">
        <v>219</v>
      </c>
      <c r="Q91" s="51" t="s">
        <v>219</v>
      </c>
      <c r="R91" s="51" t="s">
        <v>219</v>
      </c>
      <c r="S91" s="51" t="s">
        <v>219</v>
      </c>
      <c r="T91" s="51" t="s">
        <v>219</v>
      </c>
      <c r="U91" s="51" t="s">
        <v>219</v>
      </c>
      <c r="V91" s="51" t="s">
        <v>219</v>
      </c>
      <c r="W91" s="51" t="s">
        <v>219</v>
      </c>
      <c r="X91" s="51" t="s">
        <v>219</v>
      </c>
      <c r="Y91" s="51" t="s">
        <v>219</v>
      </c>
      <c r="Z91" s="51" t="s">
        <v>219</v>
      </c>
      <c r="AA91" s="51" t="s">
        <v>219</v>
      </c>
      <c r="AB91" s="51" t="s">
        <v>219</v>
      </c>
      <c r="AC91" s="51" t="s">
        <v>219</v>
      </c>
      <c r="AD91" s="51" t="s">
        <v>219</v>
      </c>
      <c r="AE91" s="51" t="s">
        <v>219</v>
      </c>
    </row>
    <row r="92" spans="1:31" x14ac:dyDescent="0.25">
      <c r="A92" s="6" t="s">
        <v>220</v>
      </c>
      <c r="B92" s="51" t="s">
        <v>221</v>
      </c>
      <c r="C92" s="51" t="s">
        <v>221</v>
      </c>
      <c r="D92" s="51" t="s">
        <v>221</v>
      </c>
      <c r="E92" s="51" t="s">
        <v>221</v>
      </c>
      <c r="F92" s="51" t="s">
        <v>221</v>
      </c>
      <c r="G92" s="51" t="s">
        <v>221</v>
      </c>
      <c r="H92" s="51" t="s">
        <v>221</v>
      </c>
      <c r="I92" s="51" t="s">
        <v>221</v>
      </c>
      <c r="J92" s="51" t="s">
        <v>221</v>
      </c>
      <c r="K92" s="51" t="s">
        <v>221</v>
      </c>
      <c r="L92" s="51" t="s">
        <v>221</v>
      </c>
      <c r="M92" s="51" t="s">
        <v>221</v>
      </c>
      <c r="N92" s="51" t="s">
        <v>221</v>
      </c>
      <c r="O92" s="51" t="s">
        <v>221</v>
      </c>
      <c r="P92" s="51" t="s">
        <v>221</v>
      </c>
      <c r="Q92" s="51" t="s">
        <v>221</v>
      </c>
      <c r="R92" s="51" t="s">
        <v>221</v>
      </c>
      <c r="S92" s="51" t="s">
        <v>221</v>
      </c>
      <c r="T92" s="51" t="s">
        <v>221</v>
      </c>
      <c r="U92" s="51" t="s">
        <v>221</v>
      </c>
      <c r="V92" s="51" t="s">
        <v>221</v>
      </c>
      <c r="W92" s="51" t="s">
        <v>221</v>
      </c>
      <c r="X92" s="51" t="s">
        <v>221</v>
      </c>
      <c r="Y92" s="51" t="s">
        <v>221</v>
      </c>
      <c r="Z92" s="51" t="s">
        <v>221</v>
      </c>
      <c r="AA92" s="51" t="s">
        <v>221</v>
      </c>
      <c r="AB92" s="51" t="s">
        <v>221</v>
      </c>
      <c r="AC92" s="51" t="s">
        <v>221</v>
      </c>
      <c r="AD92" s="51" t="s">
        <v>221</v>
      </c>
      <c r="AE92" s="51" t="s">
        <v>221</v>
      </c>
    </row>
    <row r="93" spans="1:31" x14ac:dyDescent="0.25">
      <c r="A93" s="15" t="s">
        <v>222</v>
      </c>
      <c r="B93" s="51" t="s">
        <v>223</v>
      </c>
      <c r="C93" s="51" t="s">
        <v>223</v>
      </c>
      <c r="D93" s="51" t="s">
        <v>223</v>
      </c>
      <c r="E93" s="51" t="s">
        <v>223</v>
      </c>
      <c r="F93" s="51" t="s">
        <v>223</v>
      </c>
      <c r="G93" s="51" t="s">
        <v>223</v>
      </c>
      <c r="H93" s="51" t="s">
        <v>223</v>
      </c>
      <c r="I93" s="51" t="s">
        <v>223</v>
      </c>
      <c r="J93" s="51" t="s">
        <v>223</v>
      </c>
      <c r="K93" s="51" t="s">
        <v>223</v>
      </c>
      <c r="L93" s="51" t="s">
        <v>223</v>
      </c>
      <c r="M93" s="51" t="s">
        <v>223</v>
      </c>
      <c r="N93" s="51" t="s">
        <v>223</v>
      </c>
      <c r="O93" s="51" t="s">
        <v>223</v>
      </c>
      <c r="P93" s="51" t="s">
        <v>223</v>
      </c>
      <c r="Q93" s="51" t="s">
        <v>223</v>
      </c>
      <c r="R93" s="51" t="s">
        <v>223</v>
      </c>
      <c r="S93" s="51" t="s">
        <v>223</v>
      </c>
      <c r="T93" s="51" t="s">
        <v>223</v>
      </c>
      <c r="U93" s="51" t="s">
        <v>223</v>
      </c>
      <c r="V93" s="51" t="s">
        <v>223</v>
      </c>
      <c r="W93" s="51" t="s">
        <v>223</v>
      </c>
      <c r="X93" s="51" t="s">
        <v>223</v>
      </c>
      <c r="Y93" s="51" t="s">
        <v>223</v>
      </c>
      <c r="Z93" s="51" t="s">
        <v>223</v>
      </c>
      <c r="AA93" s="51" t="s">
        <v>223</v>
      </c>
      <c r="AB93" s="51" t="s">
        <v>223</v>
      </c>
      <c r="AC93" s="51" t="s">
        <v>223</v>
      </c>
      <c r="AD93" s="51" t="s">
        <v>223</v>
      </c>
      <c r="AE93" s="51" t="s">
        <v>223</v>
      </c>
    </row>
    <row r="94" spans="1:31" x14ac:dyDescent="0.25">
      <c r="A94" s="15" t="s">
        <v>224</v>
      </c>
      <c r="B94" s="51" t="s">
        <v>225</v>
      </c>
      <c r="C94" s="51" t="s">
        <v>225</v>
      </c>
      <c r="D94" s="51" t="s">
        <v>225</v>
      </c>
      <c r="E94" s="51" t="s">
        <v>225</v>
      </c>
      <c r="F94" s="51" t="s">
        <v>225</v>
      </c>
      <c r="G94" s="51" t="s">
        <v>225</v>
      </c>
      <c r="H94" s="51" t="s">
        <v>225</v>
      </c>
      <c r="I94" s="51" t="s">
        <v>225</v>
      </c>
      <c r="J94" s="51" t="s">
        <v>225</v>
      </c>
      <c r="K94" s="51" t="s">
        <v>225</v>
      </c>
      <c r="L94" s="51" t="s">
        <v>226</v>
      </c>
      <c r="M94" s="51" t="s">
        <v>225</v>
      </c>
      <c r="N94" s="51" t="s">
        <v>226</v>
      </c>
      <c r="O94" s="51" t="s">
        <v>226</v>
      </c>
      <c r="P94" s="51" t="s">
        <v>225</v>
      </c>
      <c r="Q94" s="51" t="s">
        <v>225</v>
      </c>
      <c r="R94" s="51" t="s">
        <v>225</v>
      </c>
      <c r="S94" s="51" t="s">
        <v>225</v>
      </c>
      <c r="T94" s="51" t="s">
        <v>225</v>
      </c>
      <c r="U94" s="51" t="s">
        <v>225</v>
      </c>
      <c r="V94" s="51" t="s">
        <v>225</v>
      </c>
      <c r="W94" s="51" t="s">
        <v>225</v>
      </c>
      <c r="X94" s="51" t="s">
        <v>225</v>
      </c>
      <c r="Y94" s="51" t="s">
        <v>225</v>
      </c>
      <c r="Z94" s="51" t="s">
        <v>225</v>
      </c>
      <c r="AA94" s="51" t="s">
        <v>225</v>
      </c>
      <c r="AB94" s="51" t="s">
        <v>225</v>
      </c>
      <c r="AC94" s="51" t="s">
        <v>225</v>
      </c>
      <c r="AD94" s="51" t="s">
        <v>225</v>
      </c>
      <c r="AE94" s="51" t="s">
        <v>225</v>
      </c>
    </row>
    <row r="95" spans="1:31" ht="240" x14ac:dyDescent="0.25">
      <c r="A95" s="13" t="s">
        <v>227</v>
      </c>
      <c r="B95" s="54" t="s">
        <v>228</v>
      </c>
      <c r="C95" s="54" t="s">
        <v>229</v>
      </c>
      <c r="D95" s="54" t="s">
        <v>229</v>
      </c>
      <c r="E95" s="54" t="s">
        <v>230</v>
      </c>
      <c r="F95" s="54" t="s">
        <v>231</v>
      </c>
      <c r="G95" s="33" t="s">
        <v>232</v>
      </c>
      <c r="H95" s="54" t="s">
        <v>233</v>
      </c>
      <c r="I95" s="54" t="s">
        <v>229</v>
      </c>
      <c r="J95" s="33" t="s">
        <v>234</v>
      </c>
      <c r="K95" s="54" t="s">
        <v>79</v>
      </c>
      <c r="L95" s="33" t="s">
        <v>232</v>
      </c>
      <c r="M95" s="33" t="s">
        <v>232</v>
      </c>
      <c r="N95" s="33" t="s">
        <v>235</v>
      </c>
      <c r="O95" s="33" t="s">
        <v>235</v>
      </c>
      <c r="P95" s="33" t="s">
        <v>236</v>
      </c>
      <c r="Q95" s="33" t="s">
        <v>236</v>
      </c>
      <c r="R95" s="33" t="s">
        <v>232</v>
      </c>
      <c r="S95" s="33" t="s">
        <v>232</v>
      </c>
      <c r="T95" s="33" t="s">
        <v>237</v>
      </c>
      <c r="U95" s="33" t="s">
        <v>235</v>
      </c>
      <c r="V95" s="33" t="s">
        <v>235</v>
      </c>
      <c r="W95" s="33" t="s">
        <v>238</v>
      </c>
      <c r="X95" s="33" t="s">
        <v>239</v>
      </c>
      <c r="Y95" s="33" t="s">
        <v>240</v>
      </c>
      <c r="Z95" s="33" t="s">
        <v>241</v>
      </c>
      <c r="AA95" s="33" t="s">
        <v>242</v>
      </c>
      <c r="AB95" s="33" t="s">
        <v>243</v>
      </c>
      <c r="AC95" s="33" t="s">
        <v>240</v>
      </c>
      <c r="AD95" s="33" t="s">
        <v>240</v>
      </c>
      <c r="AE95" s="33" t="s">
        <v>244</v>
      </c>
    </row>
    <row r="97" spans="1:3" x14ac:dyDescent="0.25">
      <c r="A97" s="58" t="s">
        <v>277</v>
      </c>
    </row>
    <row r="98" spans="1:3" x14ac:dyDescent="0.25">
      <c r="A98" s="59" t="s">
        <v>274</v>
      </c>
      <c r="B98" s="26" t="s">
        <v>272</v>
      </c>
    </row>
    <row r="99" spans="1:3" x14ac:dyDescent="0.25">
      <c r="A99" s="59" t="s">
        <v>275</v>
      </c>
      <c r="B99" s="26" t="s">
        <v>273</v>
      </c>
    </row>
    <row r="100" spans="1:3" x14ac:dyDescent="0.25">
      <c r="C100" s="56"/>
    </row>
  </sheetData>
  <sheetProtection password="C664" sheet="1" objects="1" scenarios="1" selectLockedCells="1"/>
  <conditionalFormatting sqref="B11:AE11">
    <cfRule type="expression" dxfId="69" priority="87">
      <formula>"B14&gt;61"</formula>
    </cfRule>
  </conditionalFormatting>
  <conditionalFormatting sqref="B39:L39 Z39:AC39">
    <cfRule type="expression" dxfId="68" priority="86">
      <formula>B$39="y"</formula>
    </cfRule>
  </conditionalFormatting>
  <conditionalFormatting sqref="B52:B56 E82:G82 E84:G84 F83 J82:J84 F85 B82:C85 H82:H84 C52:L54 K82:L82 K84:L84 K83 H85:K85">
    <cfRule type="expression" dxfId="67" priority="88">
      <formula>B52&gt;#REF!</formula>
    </cfRule>
  </conditionalFormatting>
  <conditionalFormatting sqref="B51:L51">
    <cfRule type="expression" dxfId="66" priority="89" stopIfTrue="1">
      <formula>B51&gt;#REF!</formula>
    </cfRule>
  </conditionalFormatting>
  <conditionalFormatting sqref="J55:J56 L55:L56 C55:E56">
    <cfRule type="expression" dxfId="65" priority="83">
      <formula>C55&gt;#REF!</formula>
    </cfRule>
  </conditionalFormatting>
  <conditionalFormatting sqref="D82 S82:S85 D84 M82:M85 U82:V85 N85:O85 N82:O83 N84:P84">
    <cfRule type="expression" dxfId="64" priority="82">
      <formula>D82&gt;#REF!</formula>
    </cfRule>
  </conditionalFormatting>
  <conditionalFormatting sqref="M39:V39">
    <cfRule type="expression" dxfId="63" priority="79">
      <formula>M$39="y"</formula>
    </cfRule>
  </conditionalFormatting>
  <conditionalFormatting sqref="M52:M54 O52:P52 O56:P56 N53:P55 Q52:V54 R55:U56">
    <cfRule type="expression" dxfId="62" priority="80">
      <formula>M52&gt;#REF!</formula>
    </cfRule>
  </conditionalFormatting>
  <conditionalFormatting sqref="M51:V51">
    <cfRule type="expression" dxfId="61" priority="81" stopIfTrue="1">
      <formula>M51&gt;#REF!</formula>
    </cfRule>
  </conditionalFormatting>
  <conditionalFormatting sqref="W82:W85">
    <cfRule type="expression" dxfId="60" priority="76">
      <formula>W82&gt;#REF!</formula>
    </cfRule>
  </conditionalFormatting>
  <conditionalFormatting sqref="W39">
    <cfRule type="expression" dxfId="59" priority="73">
      <formula>W$39="y"</formula>
    </cfRule>
  </conditionalFormatting>
  <conditionalFormatting sqref="W52:W56">
    <cfRule type="expression" dxfId="58" priority="74">
      <formula>W52&gt;#REF!</formula>
    </cfRule>
  </conditionalFormatting>
  <conditionalFormatting sqref="W51">
    <cfRule type="expression" dxfId="57" priority="75" stopIfTrue="1">
      <formula>W51&gt;#REF!</formula>
    </cfRule>
  </conditionalFormatting>
  <conditionalFormatting sqref="X82:X85">
    <cfRule type="expression" dxfId="56" priority="70">
      <formula>X82&gt;#REF!</formula>
    </cfRule>
  </conditionalFormatting>
  <conditionalFormatting sqref="X39">
    <cfRule type="expression" dxfId="55" priority="67">
      <formula>X$39="y"</formula>
    </cfRule>
  </conditionalFormatting>
  <conditionalFormatting sqref="X52:X56">
    <cfRule type="expression" dxfId="54" priority="68">
      <formula>X52&gt;#REF!</formula>
    </cfRule>
  </conditionalFormatting>
  <conditionalFormatting sqref="X51">
    <cfRule type="expression" dxfId="53" priority="69" stopIfTrue="1">
      <formula>X51&gt;#REF!</formula>
    </cfRule>
  </conditionalFormatting>
  <conditionalFormatting sqref="Y82:Y85">
    <cfRule type="expression" dxfId="52" priority="64">
      <formula>Y82&gt;#REF!</formula>
    </cfRule>
  </conditionalFormatting>
  <conditionalFormatting sqref="Y39">
    <cfRule type="expression" dxfId="51" priority="61">
      <formula>Y$39="y"</formula>
    </cfRule>
  </conditionalFormatting>
  <conditionalFormatting sqref="Y52:Y56">
    <cfRule type="expression" dxfId="50" priority="62">
      <formula>Y52&gt;#REF!</formula>
    </cfRule>
  </conditionalFormatting>
  <conditionalFormatting sqref="Y51">
    <cfRule type="expression" dxfId="49" priority="63" stopIfTrue="1">
      <formula>Y51&gt;#REF!</formula>
    </cfRule>
  </conditionalFormatting>
  <conditionalFormatting sqref="S81:S85 E84:G84 F83 M83 B81:D81 J82:J84 F85 B82:C85 E81:G82 H81:J81 H82:H84 K81:M82 K83 H85:K85 K84:P84 N81:P81 M85:O85 N82:O83 U81:Y85 Z85 Z84:AB84 Z81:AC81 AC84:AC85">
    <cfRule type="expression" dxfId="48" priority="90">
      <formula>AND(#REF!&gt;#REF!,#REF!&lt;&gt;"na")</formula>
    </cfRule>
  </conditionalFormatting>
  <conditionalFormatting sqref="N52">
    <cfRule type="expression" dxfId="47" priority="58">
      <formula>N52&gt;#REF!</formula>
    </cfRule>
  </conditionalFormatting>
  <conditionalFormatting sqref="N56">
    <cfRule type="expression" dxfId="46" priority="57">
      <formula>N56&gt;#REF!</formula>
    </cfRule>
  </conditionalFormatting>
  <conditionalFormatting sqref="Z82:AB82 Z84:AB84 Z83 Z85 AC82:AC85">
    <cfRule type="expression" dxfId="45" priority="54">
      <formula>Z82&gt;#REF!</formula>
    </cfRule>
  </conditionalFormatting>
  <conditionalFormatting sqref="Z52:AC56">
    <cfRule type="expression" dxfId="44" priority="52">
      <formula>Z52&gt;#REF!</formula>
    </cfRule>
  </conditionalFormatting>
  <conditionalFormatting sqref="Z51:AC51">
    <cfRule type="expression" dxfId="43" priority="53" stopIfTrue="1">
      <formula>Z51&gt;#REF!</formula>
    </cfRule>
  </conditionalFormatting>
  <conditionalFormatting sqref="Z82:AB82 Z84:AB84 Z83 Z85 AC82:AC85">
    <cfRule type="expression" dxfId="42" priority="56">
      <formula>AND(#REF!&gt;#REF!,#REF!&lt;&gt;"na")</formula>
    </cfRule>
  </conditionalFormatting>
  <conditionalFormatting sqref="F56">
    <cfRule type="expression" dxfId="41" priority="48">
      <formula>F56&gt;#REF!</formula>
    </cfRule>
  </conditionalFormatting>
  <conditionalFormatting sqref="F55">
    <cfRule type="expression" dxfId="40" priority="49" stopIfTrue="1">
      <formula>F55&gt;#REF!</formula>
    </cfRule>
  </conditionalFormatting>
  <conditionalFormatting sqref="Q56">
    <cfRule type="expression" dxfId="39" priority="46">
      <formula>Q56&gt;#REF!</formula>
    </cfRule>
  </conditionalFormatting>
  <conditionalFormatting sqref="Q55">
    <cfRule type="expression" dxfId="38" priority="47" stopIfTrue="1">
      <formula>Q55&gt;#REF!</formula>
    </cfRule>
  </conditionalFormatting>
  <conditionalFormatting sqref="Q84">
    <cfRule type="expression" dxfId="37" priority="44">
      <formula>Q84&gt;#REF!</formula>
    </cfRule>
  </conditionalFormatting>
  <conditionalFormatting sqref="Q81 Q84">
    <cfRule type="expression" dxfId="36" priority="45">
      <formula>AND(#REF!&gt;#REF!,#REF!&lt;&gt;"na")</formula>
    </cfRule>
  </conditionalFormatting>
  <conditionalFormatting sqref="R84">
    <cfRule type="expression" dxfId="35" priority="42">
      <formula>R84&gt;#REF!</formula>
    </cfRule>
  </conditionalFormatting>
  <conditionalFormatting sqref="R81 R84">
    <cfRule type="expression" dxfId="34" priority="43">
      <formula>AND(#REF!&gt;#REF!,#REF!&lt;&gt;"na")</formula>
    </cfRule>
  </conditionalFormatting>
  <conditionalFormatting sqref="T82 T84">
    <cfRule type="expression" dxfId="33" priority="40">
      <formula>T82&gt;#REF!</formula>
    </cfRule>
  </conditionalFormatting>
  <conditionalFormatting sqref="T81:T82 T84">
    <cfRule type="expression" dxfId="32" priority="41">
      <formula>AND(#REF!&gt;#REF!,#REF!&lt;&gt;"na")</formula>
    </cfRule>
  </conditionalFormatting>
  <conditionalFormatting sqref="G56">
    <cfRule type="expression" dxfId="31" priority="38">
      <formula>G56&gt;#REF!</formula>
    </cfRule>
  </conditionalFormatting>
  <conditionalFormatting sqref="G55">
    <cfRule type="expression" dxfId="30" priority="39" stopIfTrue="1">
      <formula>G55&gt;#REF!</formula>
    </cfRule>
  </conditionalFormatting>
  <conditionalFormatting sqref="D83:E83">
    <cfRule type="expression" dxfId="29" priority="37">
      <formula>D83&gt;#REF!</formula>
    </cfRule>
  </conditionalFormatting>
  <conditionalFormatting sqref="D85:E85">
    <cfRule type="expression" dxfId="28" priority="36">
      <formula>D85&gt;#REF!</formula>
    </cfRule>
  </conditionalFormatting>
  <conditionalFormatting sqref="G83">
    <cfRule type="expression" dxfId="27" priority="35">
      <formula>G83&gt;#REF!</formula>
    </cfRule>
  </conditionalFormatting>
  <conditionalFormatting sqref="G85">
    <cfRule type="expression" dxfId="26" priority="34">
      <formula>G85&gt;#REF!</formula>
    </cfRule>
  </conditionalFormatting>
  <conditionalFormatting sqref="T85 T83 L85 L83 P82:R83 P85:R85">
    <cfRule type="expression" dxfId="25" priority="33">
      <formula>L82&gt;#REF!</formula>
    </cfRule>
  </conditionalFormatting>
  <conditionalFormatting sqref="I82 I84">
    <cfRule type="expression" dxfId="24" priority="31">
      <formula>I82&gt;#REF!</formula>
    </cfRule>
  </conditionalFormatting>
  <conditionalFormatting sqref="I82 I84">
    <cfRule type="expression" dxfId="23" priority="32">
      <formula>AND(#REF!&gt;#REF!,#REF!&lt;&gt;"na")</formula>
    </cfRule>
  </conditionalFormatting>
  <conditionalFormatting sqref="I83">
    <cfRule type="expression" dxfId="22" priority="30">
      <formula>I83&gt;#REF!</formula>
    </cfRule>
  </conditionalFormatting>
  <conditionalFormatting sqref="H56">
    <cfRule type="expression" dxfId="21" priority="28">
      <formula>H56&gt;#REF!</formula>
    </cfRule>
  </conditionalFormatting>
  <conditionalFormatting sqref="H55">
    <cfRule type="expression" dxfId="20" priority="29" stopIfTrue="1">
      <formula>H55&gt;#REF!</formula>
    </cfRule>
  </conditionalFormatting>
  <conditionalFormatting sqref="V56">
    <cfRule type="expression" dxfId="19" priority="26">
      <formula>V56&gt;#REF!</formula>
    </cfRule>
  </conditionalFormatting>
  <conditionalFormatting sqref="V55">
    <cfRule type="expression" dxfId="18" priority="27" stopIfTrue="1">
      <formula>V55&gt;#REF!</formula>
    </cfRule>
  </conditionalFormatting>
  <conditionalFormatting sqref="AD39">
    <cfRule type="expression" dxfId="17" priority="24">
      <formula>AD$39="y"</formula>
    </cfRule>
  </conditionalFormatting>
  <conditionalFormatting sqref="AD81 AD84:AD85">
    <cfRule type="expression" dxfId="16" priority="25">
      <formula>AND(#REF!&gt;#REF!,#REF!&lt;&gt;"na")</formula>
    </cfRule>
  </conditionalFormatting>
  <conditionalFormatting sqref="AD82:AD85">
    <cfRule type="expression" dxfId="15" priority="21">
      <formula>AD82&gt;#REF!</formula>
    </cfRule>
  </conditionalFormatting>
  <conditionalFormatting sqref="AD52:AD56">
    <cfRule type="expression" dxfId="14" priority="19">
      <formula>AD52&gt;#REF!</formula>
    </cfRule>
  </conditionalFormatting>
  <conditionalFormatting sqref="AD51">
    <cfRule type="expression" dxfId="13" priority="20" stopIfTrue="1">
      <formula>AD51&gt;#REF!</formula>
    </cfRule>
  </conditionalFormatting>
  <conditionalFormatting sqref="AD82:AD85">
    <cfRule type="expression" dxfId="12" priority="23">
      <formula>AND(#REF!&gt;#REF!,#REF!&lt;&gt;"na")</formula>
    </cfRule>
  </conditionalFormatting>
  <conditionalFormatting sqref="AE39">
    <cfRule type="expression" dxfId="11" priority="15">
      <formula>AE$39="y"</formula>
    </cfRule>
  </conditionalFormatting>
  <conditionalFormatting sqref="AE81 AE84:AE85">
    <cfRule type="expression" dxfId="10" priority="16">
      <formula>AND(#REF!&gt;#REF!,#REF!&lt;&gt;"na")</formula>
    </cfRule>
  </conditionalFormatting>
  <conditionalFormatting sqref="AE82:AE85">
    <cfRule type="expression" dxfId="9" priority="12">
      <formula>AE82&gt;#REF!</formula>
    </cfRule>
  </conditionalFormatting>
  <conditionalFormatting sqref="AE52:AE56">
    <cfRule type="expression" dxfId="8" priority="10">
      <formula>AE52&gt;#REF!</formula>
    </cfRule>
  </conditionalFormatting>
  <conditionalFormatting sqref="AE51">
    <cfRule type="expression" dxfId="7" priority="11" stopIfTrue="1">
      <formula>AE51&gt;#REF!</formula>
    </cfRule>
  </conditionalFormatting>
  <conditionalFormatting sqref="AE82:AE85">
    <cfRule type="expression" dxfId="6" priority="14">
      <formula>AND(#REF!&gt;#REF!,#REF!&lt;&gt;"na")</formula>
    </cfRule>
  </conditionalFormatting>
  <conditionalFormatting sqref="M56">
    <cfRule type="expression" dxfId="5" priority="6">
      <formula>M56&gt;#REF!</formula>
    </cfRule>
  </conditionalFormatting>
  <conditionalFormatting sqref="M55">
    <cfRule type="expression" dxfId="4" priority="7" stopIfTrue="1">
      <formula>M55&gt;#REF!</formula>
    </cfRule>
  </conditionalFormatting>
  <conditionalFormatting sqref="K56">
    <cfRule type="expression" dxfId="3" priority="4">
      <formula>K56&gt;#REF!</formula>
    </cfRule>
  </conditionalFormatting>
  <conditionalFormatting sqref="K55">
    <cfRule type="expression" dxfId="2" priority="5" stopIfTrue="1">
      <formula>K55&gt;#REF!</formula>
    </cfRule>
  </conditionalFormatting>
  <conditionalFormatting sqref="I56">
    <cfRule type="expression" dxfId="1" priority="1">
      <formula>I56&gt;#REF!</formula>
    </cfRule>
  </conditionalFormatting>
  <conditionalFormatting sqref="I55">
    <cfRule type="expression" dxfId="0" priority="2" stopIfTrue="1">
      <formula>I55&gt;#REF!</formula>
    </cfRule>
  </conditionalFormatting>
  <dataValidations count="1">
    <dataValidation type="list" allowBlank="1" showInputMessage="1" showErrorMessage="1" sqref="B19:AE19">
      <formula1>"y,n"</formula1>
    </dataValidation>
  </dataValidations>
  <pageMargins left="0.70866141732283472" right="0.70866141732283472" top="0.74803149606299213" bottom="0.7480314960629921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indowProtection="1" workbookViewId="0">
      <selection activeCell="AD10" sqref="AD10"/>
    </sheetView>
  </sheetViews>
  <sheetFormatPr defaultRowHeight="15" x14ac:dyDescent="0.25"/>
  <sheetData/>
  <sheetProtection password="C664"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indowProtection="1" workbookViewId="0"/>
  </sheetViews>
  <sheetFormatPr defaultRowHeight="15" x14ac:dyDescent="0.25"/>
  <sheetData/>
  <sheetProtection password="C664"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Front cover</vt:lpstr>
      <vt:lpstr>Data</vt:lpstr>
      <vt:lpstr>ED08-ABC</vt:lpstr>
      <vt:lpstr>ED09-ABC</vt:lpstr>
      <vt:lpstr>ABCdefault</vt:lpstr>
      <vt:lpstr>Area</vt:lpstr>
      <vt:lpstr>Diag</vt:lpstr>
      <vt:lpstr>Dp</vt:lpstr>
      <vt:lpstr>HDR</vt:lpstr>
      <vt:lpstr>MP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Fernandes</dc:creator>
  <cp:lastModifiedBy>Tosorpa</cp:lastModifiedBy>
  <cp:lastPrinted>2018-07-10T17:59:34Z</cp:lastPrinted>
  <dcterms:created xsi:type="dcterms:W3CDTF">2017-09-11T11:31:32Z</dcterms:created>
  <dcterms:modified xsi:type="dcterms:W3CDTF">2018-07-10T18:04:48Z</dcterms:modified>
</cp:coreProperties>
</file>