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2.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1.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3.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6.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8.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0.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1.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jentsch\Desktop\"/>
    </mc:Choice>
  </mc:AlternateContent>
  <xr:revisionPtr revIDLastSave="0" documentId="8_{6569B695-37D3-4012-80A3-E93780FAD5D4}" xr6:coauthVersionLast="47" xr6:coauthVersionMax="47" xr10:uidLastSave="{00000000-0000-0000-0000-000000000000}"/>
  <bookViews>
    <workbookView xWindow="-109" yWindow="-109" windowWidth="26301" windowHeight="14305" xr2:uid="{00000000-000D-0000-FFFF-FFFF00000000}"/>
  </bookViews>
  <sheets>
    <sheet name="Cover" sheetId="43" r:id="rId1"/>
    <sheet name="Introduction" sheetId="39" r:id="rId2"/>
    <sheet name="Disclaimer" sheetId="42" r:id="rId3"/>
    <sheet name="Tabelle1" sheetId="41" state="hidden" r:id="rId4"/>
    <sheet name="List of EU Members" sheetId="12" r:id="rId5"/>
    <sheet name="Total Energy Potential" sheetId="40" r:id="rId6"/>
    <sheet name="Bulgaria" sheetId="17" r:id="rId7"/>
    <sheet name="Croatia" sheetId="22" r:id="rId8"/>
    <sheet name="Estonia" sheetId="20" r:id="rId9"/>
    <sheet name="Finnland" sheetId="21" r:id="rId10"/>
    <sheet name="France" sheetId="19" r:id="rId11"/>
    <sheet name="Germany" sheetId="18" r:id="rId12"/>
    <sheet name="Greece" sheetId="14" r:id="rId13"/>
    <sheet name="Italy" sheetId="26" r:id="rId14"/>
    <sheet name="Latvia" sheetId="25" r:id="rId15"/>
    <sheet name="Lithuania" sheetId="24" r:id="rId16"/>
    <sheet name="Netherlands" sheetId="23" r:id="rId17"/>
    <sheet name="Portugal" sheetId="33" r:id="rId18"/>
    <sheet name="Poland" sheetId="27" r:id="rId19"/>
    <sheet name="Repub. of Ireland" sheetId="32" r:id="rId20"/>
    <sheet name="Romania" sheetId="31" r:id="rId21"/>
    <sheet name="Spain" sheetId="30" r:id="rId22"/>
    <sheet name="Sweden" sheetId="29" r:id="rId23"/>
    <sheet name="A.1 Denmark, Belgium, Slovenia" sheetId="34" state="hidden" r:id="rId2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 i="17" l="1"/>
  <c r="O9" i="20"/>
  <c r="Q9" i="20"/>
  <c r="S9" i="20"/>
  <c r="O9" i="21"/>
  <c r="Q9" i="21"/>
  <c r="S9" i="21"/>
  <c r="O10" i="21"/>
  <c r="Q10" i="21"/>
  <c r="S10" i="21"/>
  <c r="O11" i="21"/>
  <c r="Q11" i="21"/>
  <c r="S11" i="21"/>
  <c r="O12" i="21"/>
  <c r="Q12" i="21"/>
  <c r="S12" i="21"/>
  <c r="O9" i="19"/>
  <c r="Q9" i="19"/>
  <c r="S9" i="19"/>
  <c r="O10" i="19"/>
  <c r="Q10" i="19"/>
  <c r="S10" i="19"/>
  <c r="O11" i="19"/>
  <c r="Q11" i="19"/>
  <c r="S11" i="19"/>
  <c r="O12" i="19"/>
  <c r="Q12" i="19"/>
  <c r="S12" i="19"/>
  <c r="O13" i="19"/>
  <c r="Q13" i="19"/>
  <c r="S13" i="19"/>
  <c r="O14" i="19"/>
  <c r="Q14" i="19"/>
  <c r="S14" i="19"/>
  <c r="O15" i="19"/>
  <c r="Q15" i="19"/>
  <c r="S15" i="19"/>
  <c r="O16" i="19"/>
  <c r="Q16" i="19"/>
  <c r="S16" i="19"/>
  <c r="O17" i="19"/>
  <c r="Q17" i="19"/>
  <c r="S17" i="19"/>
  <c r="O18" i="19"/>
  <c r="Q18" i="19"/>
  <c r="S18" i="19"/>
  <c r="O19" i="19"/>
  <c r="Q19" i="19"/>
  <c r="S19" i="19"/>
  <c r="O20" i="19"/>
  <c r="Q20" i="19"/>
  <c r="S20" i="19"/>
  <c r="O21" i="19"/>
  <c r="Q21" i="19"/>
  <c r="S21" i="19"/>
  <c r="O9" i="18"/>
  <c r="Q9" i="18"/>
  <c r="S9" i="18"/>
  <c r="O10" i="18"/>
  <c r="Q10" i="18"/>
  <c r="S10" i="18"/>
  <c r="O11" i="18"/>
  <c r="Q11" i="18"/>
  <c r="S11" i="18"/>
  <c r="O9" i="14"/>
  <c r="Q9" i="14"/>
  <c r="S9" i="14"/>
  <c r="O10" i="14"/>
  <c r="Q10" i="14"/>
  <c r="S10" i="14"/>
  <c r="O11" i="14"/>
  <c r="Q11" i="14"/>
  <c r="S11" i="14"/>
  <c r="O12" i="14"/>
  <c r="Q12" i="14"/>
  <c r="S12" i="14"/>
  <c r="O13" i="14"/>
  <c r="Q13" i="14"/>
  <c r="S13" i="14"/>
  <c r="O14" i="14"/>
  <c r="Q14" i="14"/>
  <c r="S14" i="14"/>
  <c r="O9" i="26"/>
  <c r="Q9" i="26"/>
  <c r="S9" i="26"/>
  <c r="O10" i="26"/>
  <c r="Q10" i="26"/>
  <c r="S10" i="26"/>
  <c r="O11" i="26"/>
  <c r="Q11" i="26"/>
  <c r="S11" i="26"/>
  <c r="O12" i="26"/>
  <c r="Q12" i="26"/>
  <c r="S12" i="26"/>
  <c r="O13" i="26"/>
  <c r="Q13" i="26"/>
  <c r="S13" i="26"/>
  <c r="O14" i="26"/>
  <c r="Q14" i="26"/>
  <c r="S14" i="26"/>
  <c r="O15" i="26"/>
  <c r="Q15" i="26"/>
  <c r="S15" i="26"/>
  <c r="O16" i="26"/>
  <c r="Q16" i="26"/>
  <c r="S16" i="26"/>
  <c r="O17" i="26"/>
  <c r="Q17" i="26"/>
  <c r="S17" i="26"/>
  <c r="O18" i="26"/>
  <c r="Q18" i="26"/>
  <c r="S18" i="26"/>
  <c r="O19" i="26"/>
  <c r="Q19" i="26"/>
  <c r="S19" i="26"/>
  <c r="O9" i="25"/>
  <c r="Q9" i="25"/>
  <c r="S9" i="25"/>
  <c r="O10" i="25"/>
  <c r="Q10" i="25"/>
  <c r="S10" i="25"/>
  <c r="O11" i="25"/>
  <c r="Q11" i="25"/>
  <c r="S11" i="25"/>
  <c r="O9" i="23"/>
  <c r="Q9" i="23"/>
  <c r="S9" i="23"/>
  <c r="O10" i="23"/>
  <c r="Q10" i="23"/>
  <c r="S10" i="23"/>
  <c r="O11" i="23"/>
  <c r="Q11" i="23"/>
  <c r="S11" i="23"/>
  <c r="O12" i="23"/>
  <c r="Q12" i="23"/>
  <c r="S12" i="23"/>
  <c r="O9" i="33"/>
  <c r="Q9" i="33"/>
  <c r="S9" i="33"/>
  <c r="O10" i="33"/>
  <c r="Q10" i="33"/>
  <c r="S10" i="33"/>
  <c r="O11" i="33"/>
  <c r="Q11" i="33"/>
  <c r="S11" i="33"/>
  <c r="O12" i="33"/>
  <c r="Q12" i="33"/>
  <c r="S12" i="33"/>
  <c r="O13" i="33"/>
  <c r="Q13" i="33"/>
  <c r="S13" i="33"/>
  <c r="O9" i="32"/>
  <c r="Q9" i="32"/>
  <c r="S9" i="32"/>
  <c r="O9" i="30"/>
  <c r="Q9" i="30"/>
  <c r="S9" i="30"/>
  <c r="O10" i="30"/>
  <c r="Q10" i="30"/>
  <c r="S10" i="30"/>
  <c r="O11" i="30"/>
  <c r="Q11" i="30"/>
  <c r="S11" i="30"/>
  <c r="O12" i="30"/>
  <c r="Q12" i="30"/>
  <c r="S12" i="30"/>
  <c r="O13" i="30"/>
  <c r="Q13" i="30"/>
  <c r="S13" i="30"/>
  <c r="O9" i="29"/>
  <c r="Q9" i="29"/>
  <c r="S9" i="29"/>
  <c r="O10" i="29"/>
  <c r="Q10" i="29"/>
  <c r="S10" i="29"/>
  <c r="O11" i="29"/>
  <c r="Q11" i="29"/>
  <c r="S11" i="29"/>
  <c r="O12" i="29"/>
  <c r="Q12" i="29"/>
  <c r="S12" i="29"/>
  <c r="O13" i="29"/>
  <c r="Q13" i="29"/>
  <c r="S13" i="29"/>
  <c r="O14" i="29"/>
  <c r="Q14" i="29"/>
  <c r="S14" i="29"/>
  <c r="O15" i="29"/>
  <c r="Q15" i="29"/>
  <c r="S15" i="29"/>
  <c r="O16" i="29"/>
  <c r="Q16" i="29"/>
  <c r="S16" i="29"/>
  <c r="O17" i="29"/>
  <c r="Q17" i="29"/>
  <c r="S17" i="29"/>
  <c r="O18" i="29"/>
  <c r="Q18" i="29"/>
  <c r="S18" i="29"/>
  <c r="O19" i="29"/>
  <c r="Q19" i="29"/>
  <c r="S19" i="29"/>
  <c r="O20" i="29"/>
  <c r="Q20" i="29"/>
  <c r="S20" i="29"/>
  <c r="O21" i="29"/>
  <c r="Q21" i="29"/>
  <c r="S21" i="29"/>
  <c r="O22" i="29"/>
  <c r="Q22" i="29"/>
  <c r="S22" i="29"/>
  <c r="O23" i="29"/>
  <c r="Q23" i="29"/>
  <c r="S23" i="29"/>
  <c r="N9" i="34"/>
  <c r="O9" i="34"/>
  <c r="Q9" i="34"/>
  <c r="S9" i="34"/>
  <c r="N10" i="34"/>
  <c r="O10" i="34"/>
  <c r="Q10" i="34"/>
  <c r="S10" i="34"/>
  <c r="N11" i="34"/>
  <c r="O11" i="34"/>
  <c r="Q11" i="34"/>
  <c r="S11" i="34"/>
  <c r="N12" i="34"/>
  <c r="O12" i="34"/>
  <c r="P12" i="34"/>
  <c r="Q12" i="34"/>
  <c r="S12" i="34"/>
  <c r="N13" i="34"/>
  <c r="O13" i="34"/>
  <c r="P13" i="34"/>
  <c r="Q13" i="34"/>
  <c r="S13" i="34"/>
  <c r="N14" i="34"/>
  <c r="O14" i="34"/>
  <c r="P14" i="34"/>
  <c r="Q14" i="34"/>
  <c r="R14" i="34"/>
  <c r="S14" i="34"/>
  <c r="N16" i="34"/>
  <c r="O16" i="34"/>
  <c r="P16" i="34"/>
  <c r="Q16" i="34"/>
  <c r="R16" i="34"/>
  <c r="S16" i="34"/>
  <c r="T16" i="34"/>
  <c r="N18" i="34"/>
  <c r="O18" i="34"/>
  <c r="Q18" i="34"/>
  <c r="S18" i="34"/>
  <c r="S8" i="34"/>
  <c r="Q8" i="34"/>
  <c r="O8" i="34"/>
  <c r="N8" i="34"/>
  <c r="P8" i="34" s="1"/>
  <c r="R8" i="34" s="1"/>
  <c r="T8" i="34" s="1"/>
  <c r="S8" i="29"/>
  <c r="Q8" i="29"/>
  <c r="O8" i="29"/>
  <c r="S8" i="30"/>
  <c r="Q8" i="30"/>
  <c r="O8" i="30"/>
  <c r="S8" i="31"/>
  <c r="Q8" i="31"/>
  <c r="O8" i="31"/>
  <c r="S8" i="32"/>
  <c r="Q8" i="32"/>
  <c r="O8" i="32"/>
  <c r="S8" i="27"/>
  <c r="Q8" i="27"/>
  <c r="O8" i="27"/>
  <c r="S8" i="33"/>
  <c r="Q8" i="33"/>
  <c r="O8" i="33"/>
  <c r="S8" i="23"/>
  <c r="Q8" i="23"/>
  <c r="O8" i="23"/>
  <c r="S8" i="24"/>
  <c r="Q8" i="24"/>
  <c r="O8" i="24"/>
  <c r="S8" i="25"/>
  <c r="Q8" i="25"/>
  <c r="O8" i="25"/>
  <c r="S8" i="26"/>
  <c r="Q8" i="26"/>
  <c r="O8" i="26"/>
  <c r="S8" i="14"/>
  <c r="Q8" i="14"/>
  <c r="O8" i="14"/>
  <c r="S8" i="18"/>
  <c r="Q8" i="18"/>
  <c r="O8" i="18"/>
  <c r="S8" i="19"/>
  <c r="Q8" i="19"/>
  <c r="O8" i="19"/>
  <c r="S8" i="21"/>
  <c r="Q8" i="21"/>
  <c r="O8" i="21"/>
  <c r="S8" i="20"/>
  <c r="Q8" i="20"/>
  <c r="O8" i="20"/>
  <c r="S8" i="22"/>
  <c r="Q8" i="22"/>
  <c r="O8" i="22"/>
  <c r="S7" i="34"/>
  <c r="Q7" i="34"/>
  <c r="O7" i="34"/>
  <c r="S7" i="29"/>
  <c r="Q7" i="29"/>
  <c r="O7" i="29"/>
  <c r="S7" i="30"/>
  <c r="Q7" i="30"/>
  <c r="O7" i="30"/>
  <c r="S7" i="31"/>
  <c r="Q7" i="31"/>
  <c r="O7" i="31"/>
  <c r="S7" i="32"/>
  <c r="Q7" i="32"/>
  <c r="O7" i="32"/>
  <c r="S7" i="27"/>
  <c r="Q7" i="27"/>
  <c r="O7" i="27"/>
  <c r="S7" i="33"/>
  <c r="Q7" i="33"/>
  <c r="O7" i="33"/>
  <c r="S7" i="23"/>
  <c r="Q7" i="23"/>
  <c r="O7" i="23"/>
  <c r="S7" i="24"/>
  <c r="Q7" i="24"/>
  <c r="O7" i="24"/>
  <c r="S7" i="25"/>
  <c r="Q7" i="25"/>
  <c r="O7" i="25"/>
  <c r="S7" i="26"/>
  <c r="Q7" i="26"/>
  <c r="O7" i="26"/>
  <c r="S7" i="14"/>
  <c r="Q7" i="14"/>
  <c r="O7" i="14"/>
  <c r="S7" i="18"/>
  <c r="Q7" i="18"/>
  <c r="O7" i="18"/>
  <c r="S7" i="19"/>
  <c r="Q7" i="19"/>
  <c r="O7" i="19"/>
  <c r="S7" i="21"/>
  <c r="Q7" i="21"/>
  <c r="O7" i="21"/>
  <c r="S7" i="20"/>
  <c r="Q7" i="20"/>
  <c r="O7" i="20"/>
  <c r="S7" i="22"/>
  <c r="Q7" i="22"/>
  <c r="O7" i="22"/>
  <c r="S7" i="17"/>
  <c r="Q7" i="17"/>
  <c r="O7" i="17"/>
  <c r="K8" i="17"/>
  <c r="N8" i="17" s="1"/>
  <c r="P18" i="34" l="1"/>
  <c r="R18" i="34" s="1"/>
  <c r="T18" i="34" s="1"/>
  <c r="T14" i="34"/>
  <c r="R13" i="34"/>
  <c r="T13" i="34" s="1"/>
  <c r="R12" i="34"/>
  <c r="T12" i="34" s="1"/>
  <c r="P11" i="34"/>
  <c r="R11" i="34" s="1"/>
  <c r="T11" i="34" s="1"/>
  <c r="P10" i="34"/>
  <c r="R10" i="34" s="1"/>
  <c r="T10" i="34" s="1"/>
  <c r="P9" i="34"/>
  <c r="R9" i="34" s="1"/>
  <c r="T9" i="34" s="1"/>
  <c r="P8" i="17"/>
  <c r="Q9" i="17"/>
  <c r="Q8" i="17"/>
  <c r="S8" i="17"/>
  <c r="S9" i="17"/>
  <c r="K20" i="19"/>
  <c r="N20" i="19" s="1"/>
  <c r="P20" i="19" s="1"/>
  <c r="R20" i="19" s="1"/>
  <c r="T20" i="19" s="1"/>
  <c r="M20" i="19"/>
  <c r="K21" i="19"/>
  <c r="N21" i="19" s="1"/>
  <c r="P21" i="19" s="1"/>
  <c r="R21" i="19" s="1"/>
  <c r="T21" i="19" s="1"/>
  <c r="M21" i="19"/>
  <c r="K19" i="19"/>
  <c r="N19" i="19" s="1"/>
  <c r="P19" i="19" s="1"/>
  <c r="R19" i="19" s="1"/>
  <c r="T19" i="19" s="1"/>
  <c r="M19" i="19"/>
  <c r="K18" i="19"/>
  <c r="N18" i="19" s="1"/>
  <c r="P18" i="19" s="1"/>
  <c r="R18" i="19" s="1"/>
  <c r="T18" i="19" s="1"/>
  <c r="M18" i="19"/>
  <c r="M23" i="29"/>
  <c r="K23" i="29"/>
  <c r="N23" i="29" s="1"/>
  <c r="P23" i="29" s="1"/>
  <c r="R23" i="29" s="1"/>
  <c r="T23" i="29" s="1"/>
  <c r="M22" i="29"/>
  <c r="K22" i="29"/>
  <c r="N22" i="29" s="1"/>
  <c r="P22" i="29" s="1"/>
  <c r="R22" i="29" s="1"/>
  <c r="T22" i="29" s="1"/>
  <c r="M21" i="29"/>
  <c r="K21" i="29"/>
  <c r="N21" i="29" s="1"/>
  <c r="P21" i="29" s="1"/>
  <c r="R21" i="29" s="1"/>
  <c r="T21" i="29" s="1"/>
  <c r="M20" i="29"/>
  <c r="K20" i="29"/>
  <c r="N20" i="29" s="1"/>
  <c r="P20" i="29" s="1"/>
  <c r="R20" i="29" s="1"/>
  <c r="T20" i="29" s="1"/>
  <c r="M19" i="29"/>
  <c r="K19" i="29"/>
  <c r="N19" i="29" s="1"/>
  <c r="P19" i="29" s="1"/>
  <c r="R19" i="29" s="1"/>
  <c r="T19" i="29" s="1"/>
  <c r="M18" i="29"/>
  <c r="K18" i="29"/>
  <c r="N18" i="29" s="1"/>
  <c r="P18" i="29" s="1"/>
  <c r="R18" i="29" s="1"/>
  <c r="T18" i="29" s="1"/>
  <c r="M17" i="29"/>
  <c r="K17" i="29"/>
  <c r="N17" i="29" s="1"/>
  <c r="P17" i="29" s="1"/>
  <c r="R17" i="29" s="1"/>
  <c r="T17" i="29" s="1"/>
  <c r="M16" i="29"/>
  <c r="K16" i="29"/>
  <c r="N16" i="29" s="1"/>
  <c r="P16" i="29" s="1"/>
  <c r="R16" i="29" s="1"/>
  <c r="T16" i="29" s="1"/>
  <c r="M15" i="29"/>
  <c r="K15" i="29"/>
  <c r="N15" i="29" s="1"/>
  <c r="P15" i="29" s="1"/>
  <c r="R15" i="29" s="1"/>
  <c r="T15" i="29" s="1"/>
  <c r="M14" i="29"/>
  <c r="K14" i="29"/>
  <c r="N14" i="29" s="1"/>
  <c r="P14" i="29" s="1"/>
  <c r="R14" i="29" s="1"/>
  <c r="T14" i="29" s="1"/>
  <c r="M13" i="29"/>
  <c r="K13" i="29"/>
  <c r="N13" i="29" s="1"/>
  <c r="P13" i="29" s="1"/>
  <c r="R13" i="29" s="1"/>
  <c r="T13" i="29" s="1"/>
  <c r="M12" i="29"/>
  <c r="K12" i="29"/>
  <c r="N12" i="29" s="1"/>
  <c r="P12" i="29" s="1"/>
  <c r="R12" i="29" s="1"/>
  <c r="T12" i="29" s="1"/>
  <c r="M11" i="29"/>
  <c r="K11" i="29"/>
  <c r="N11" i="29" s="1"/>
  <c r="P11" i="29" s="1"/>
  <c r="R11" i="29" s="1"/>
  <c r="T11" i="29" s="1"/>
  <c r="M10" i="29"/>
  <c r="K10" i="29"/>
  <c r="N10" i="29" s="1"/>
  <c r="P10" i="29" s="1"/>
  <c r="R10" i="29" s="1"/>
  <c r="T10" i="29" s="1"/>
  <c r="M9" i="29"/>
  <c r="K9" i="29"/>
  <c r="N9" i="29" s="1"/>
  <c r="P9" i="29" s="1"/>
  <c r="R9" i="29" s="1"/>
  <c r="T9" i="29" s="1"/>
  <c r="M8" i="29"/>
  <c r="K8" i="29"/>
  <c r="N8" i="29" s="1"/>
  <c r="P8" i="29" s="1"/>
  <c r="R8" i="29" s="1"/>
  <c r="T8" i="29" s="1"/>
  <c r="M13" i="30"/>
  <c r="K13" i="30"/>
  <c r="N13" i="30" s="1"/>
  <c r="P13" i="30" s="1"/>
  <c r="R13" i="30" s="1"/>
  <c r="T13" i="30" s="1"/>
  <c r="M12" i="30"/>
  <c r="K12" i="30"/>
  <c r="N12" i="30" s="1"/>
  <c r="P12" i="30" s="1"/>
  <c r="R12" i="30" s="1"/>
  <c r="T12" i="30" s="1"/>
  <c r="M11" i="30"/>
  <c r="K11" i="30"/>
  <c r="N11" i="30" s="1"/>
  <c r="P11" i="30" s="1"/>
  <c r="R11" i="30" s="1"/>
  <c r="T11" i="30" s="1"/>
  <c r="M10" i="30"/>
  <c r="K10" i="30"/>
  <c r="N10" i="30" s="1"/>
  <c r="P10" i="30" s="1"/>
  <c r="R10" i="30" s="1"/>
  <c r="T10" i="30" s="1"/>
  <c r="M9" i="30"/>
  <c r="K9" i="30"/>
  <c r="N9" i="30" s="1"/>
  <c r="P9" i="30" s="1"/>
  <c r="R9" i="30" s="1"/>
  <c r="T9" i="30" s="1"/>
  <c r="M8" i="30"/>
  <c r="K8" i="30"/>
  <c r="N8" i="30" s="1"/>
  <c r="P8" i="30" s="1"/>
  <c r="R8" i="30" s="1"/>
  <c r="T8" i="30" s="1"/>
  <c r="M8" i="31"/>
  <c r="K8" i="31"/>
  <c r="N8" i="31" s="1"/>
  <c r="P8" i="31" s="1"/>
  <c r="R8" i="31" s="1"/>
  <c r="T8" i="31" s="1"/>
  <c r="M9" i="32"/>
  <c r="K9" i="32"/>
  <c r="N9" i="32" s="1"/>
  <c r="P9" i="32" s="1"/>
  <c r="R9" i="32" s="1"/>
  <c r="T9" i="32" s="1"/>
  <c r="M8" i="32"/>
  <c r="K8" i="32"/>
  <c r="N8" i="32" s="1"/>
  <c r="P8" i="32" s="1"/>
  <c r="R8" i="32" s="1"/>
  <c r="T8" i="32" s="1"/>
  <c r="M13" i="33"/>
  <c r="K13" i="33"/>
  <c r="N13" i="33" s="1"/>
  <c r="P13" i="33" s="1"/>
  <c r="R13" i="33" s="1"/>
  <c r="T13" i="33" s="1"/>
  <c r="M12" i="33"/>
  <c r="K12" i="33"/>
  <c r="N12" i="33" s="1"/>
  <c r="P12" i="33" s="1"/>
  <c r="R12" i="33" s="1"/>
  <c r="T12" i="33" s="1"/>
  <c r="M11" i="33"/>
  <c r="K11" i="33"/>
  <c r="N11" i="33" s="1"/>
  <c r="P11" i="33" s="1"/>
  <c r="R11" i="33" s="1"/>
  <c r="T11" i="33" s="1"/>
  <c r="M10" i="33"/>
  <c r="K10" i="33"/>
  <c r="N10" i="33" s="1"/>
  <c r="P10" i="33" s="1"/>
  <c r="R10" i="33" s="1"/>
  <c r="T10" i="33" s="1"/>
  <c r="M9" i="33"/>
  <c r="K9" i="33"/>
  <c r="N9" i="33" s="1"/>
  <c r="P9" i="33" s="1"/>
  <c r="R9" i="33" s="1"/>
  <c r="T9" i="33" s="1"/>
  <c r="M8" i="33"/>
  <c r="K8" i="33"/>
  <c r="N8" i="33" s="1"/>
  <c r="P8" i="33" s="1"/>
  <c r="R8" i="33" s="1"/>
  <c r="T8" i="33" s="1"/>
  <c r="M8" i="27"/>
  <c r="K8" i="27"/>
  <c r="N8" i="27" s="1"/>
  <c r="P8" i="27" s="1"/>
  <c r="R8" i="27" s="1"/>
  <c r="T8" i="27" s="1"/>
  <c r="K8" i="23"/>
  <c r="N8" i="23" s="1"/>
  <c r="P8" i="23" s="1"/>
  <c r="R8" i="23" s="1"/>
  <c r="T8" i="23" s="1"/>
  <c r="M8" i="23"/>
  <c r="K9" i="23"/>
  <c r="N9" i="23" s="1"/>
  <c r="P9" i="23" s="1"/>
  <c r="R9" i="23" s="1"/>
  <c r="T9" i="23" s="1"/>
  <c r="M9" i="23"/>
  <c r="K10" i="23"/>
  <c r="N10" i="23" s="1"/>
  <c r="P10" i="23" s="1"/>
  <c r="R10" i="23" s="1"/>
  <c r="T10" i="23" s="1"/>
  <c r="M10" i="23"/>
  <c r="K11" i="23"/>
  <c r="N11" i="23" s="1"/>
  <c r="P11" i="23" s="1"/>
  <c r="R11" i="23" s="1"/>
  <c r="T11" i="23" s="1"/>
  <c r="M11" i="23"/>
  <c r="K12" i="23"/>
  <c r="N12" i="23" s="1"/>
  <c r="P12" i="23" s="1"/>
  <c r="R12" i="23" s="1"/>
  <c r="T12" i="23" s="1"/>
  <c r="M12" i="23"/>
  <c r="M8" i="24"/>
  <c r="K8" i="24"/>
  <c r="N8" i="24" s="1"/>
  <c r="P8" i="24" s="1"/>
  <c r="R8" i="24" s="1"/>
  <c r="T8" i="24" s="1"/>
  <c r="M11" i="25"/>
  <c r="K11" i="25"/>
  <c r="N11" i="25" s="1"/>
  <c r="P11" i="25" s="1"/>
  <c r="R11" i="25" s="1"/>
  <c r="T11" i="25" s="1"/>
  <c r="M10" i="25"/>
  <c r="K10" i="25"/>
  <c r="N10" i="25" s="1"/>
  <c r="P10" i="25" s="1"/>
  <c r="R10" i="25" s="1"/>
  <c r="T10" i="25" s="1"/>
  <c r="M9" i="25"/>
  <c r="K9" i="25"/>
  <c r="N9" i="25" s="1"/>
  <c r="P9" i="25" s="1"/>
  <c r="R9" i="25" s="1"/>
  <c r="T9" i="25" s="1"/>
  <c r="M8" i="25"/>
  <c r="K8" i="25"/>
  <c r="N8" i="25" s="1"/>
  <c r="P8" i="25" s="1"/>
  <c r="R8" i="25" s="1"/>
  <c r="T8" i="25" s="1"/>
  <c r="M19" i="26"/>
  <c r="K19" i="26"/>
  <c r="N19" i="26" s="1"/>
  <c r="P19" i="26" s="1"/>
  <c r="R19" i="26" s="1"/>
  <c r="T19" i="26" s="1"/>
  <c r="M18" i="26"/>
  <c r="K18" i="26"/>
  <c r="N18" i="26" s="1"/>
  <c r="P18" i="26" s="1"/>
  <c r="R18" i="26" s="1"/>
  <c r="T18" i="26" s="1"/>
  <c r="M17" i="26"/>
  <c r="K17" i="26"/>
  <c r="N17" i="26" s="1"/>
  <c r="P17" i="26" s="1"/>
  <c r="R17" i="26" s="1"/>
  <c r="T17" i="26" s="1"/>
  <c r="M16" i="26"/>
  <c r="K16" i="26"/>
  <c r="N16" i="26" s="1"/>
  <c r="P16" i="26" s="1"/>
  <c r="R16" i="26" s="1"/>
  <c r="T16" i="26" s="1"/>
  <c r="M15" i="26"/>
  <c r="K15" i="26"/>
  <c r="N15" i="26" s="1"/>
  <c r="P15" i="26" s="1"/>
  <c r="R15" i="26" s="1"/>
  <c r="T15" i="26" s="1"/>
  <c r="M14" i="26"/>
  <c r="K14" i="26"/>
  <c r="N14" i="26" s="1"/>
  <c r="P14" i="26" s="1"/>
  <c r="R14" i="26" s="1"/>
  <c r="T14" i="26" s="1"/>
  <c r="M13" i="26"/>
  <c r="K13" i="26"/>
  <c r="N13" i="26" s="1"/>
  <c r="P13" i="26" s="1"/>
  <c r="R13" i="26" s="1"/>
  <c r="T13" i="26" s="1"/>
  <c r="M12" i="26"/>
  <c r="K12" i="26"/>
  <c r="N12" i="26" s="1"/>
  <c r="P12" i="26" s="1"/>
  <c r="R12" i="26" s="1"/>
  <c r="T12" i="26" s="1"/>
  <c r="M11" i="26"/>
  <c r="K11" i="26"/>
  <c r="N11" i="26" s="1"/>
  <c r="P11" i="26" s="1"/>
  <c r="R11" i="26" s="1"/>
  <c r="T11" i="26" s="1"/>
  <c r="M10" i="26"/>
  <c r="K10" i="26"/>
  <c r="N10" i="26" s="1"/>
  <c r="P10" i="26" s="1"/>
  <c r="R10" i="26" s="1"/>
  <c r="T10" i="26" s="1"/>
  <c r="M9" i="26"/>
  <c r="K9" i="26"/>
  <c r="N9" i="26" s="1"/>
  <c r="P9" i="26" s="1"/>
  <c r="R9" i="26" s="1"/>
  <c r="T9" i="26" s="1"/>
  <c r="M8" i="26"/>
  <c r="K8" i="26"/>
  <c r="N8" i="26" s="1"/>
  <c r="P8" i="26" s="1"/>
  <c r="R8" i="26" s="1"/>
  <c r="T8" i="26" s="1"/>
  <c r="M14" i="14"/>
  <c r="K14" i="14"/>
  <c r="N14" i="14" s="1"/>
  <c r="P14" i="14" s="1"/>
  <c r="R14" i="14" s="1"/>
  <c r="T14" i="14" s="1"/>
  <c r="M13" i="14"/>
  <c r="K13" i="14"/>
  <c r="N13" i="14" s="1"/>
  <c r="P13" i="14" s="1"/>
  <c r="R13" i="14" s="1"/>
  <c r="T13" i="14" s="1"/>
  <c r="M12" i="14"/>
  <c r="K12" i="14"/>
  <c r="N12" i="14" s="1"/>
  <c r="P12" i="14" s="1"/>
  <c r="R12" i="14" s="1"/>
  <c r="T12" i="14" s="1"/>
  <c r="M11" i="14"/>
  <c r="K11" i="14"/>
  <c r="N11" i="14" s="1"/>
  <c r="P11" i="14" s="1"/>
  <c r="R11" i="14" s="1"/>
  <c r="T11" i="14" s="1"/>
  <c r="M10" i="14"/>
  <c r="K10" i="14"/>
  <c r="N10" i="14" s="1"/>
  <c r="P10" i="14" s="1"/>
  <c r="R10" i="14" s="1"/>
  <c r="T10" i="14" s="1"/>
  <c r="M9" i="14"/>
  <c r="K9" i="14"/>
  <c r="N9" i="14" s="1"/>
  <c r="P9" i="14" s="1"/>
  <c r="R9" i="14" s="1"/>
  <c r="T9" i="14" s="1"/>
  <c r="M8" i="14"/>
  <c r="K8" i="14"/>
  <c r="N8" i="14" s="1"/>
  <c r="P8" i="14" s="1"/>
  <c r="R8" i="14" s="1"/>
  <c r="T8" i="14" s="1"/>
  <c r="M11" i="18"/>
  <c r="K11" i="18"/>
  <c r="N11" i="18" s="1"/>
  <c r="P11" i="18" s="1"/>
  <c r="R11" i="18" s="1"/>
  <c r="T11" i="18" s="1"/>
  <c r="M10" i="18"/>
  <c r="K10" i="18"/>
  <c r="N10" i="18" s="1"/>
  <c r="P10" i="18" s="1"/>
  <c r="R10" i="18" s="1"/>
  <c r="T10" i="18" s="1"/>
  <c r="M9" i="18"/>
  <c r="K9" i="18"/>
  <c r="N9" i="18" s="1"/>
  <c r="P9" i="18" s="1"/>
  <c r="R9" i="18" s="1"/>
  <c r="T9" i="18" s="1"/>
  <c r="M8" i="18"/>
  <c r="K8" i="18"/>
  <c r="N8" i="18" s="1"/>
  <c r="P8" i="18" s="1"/>
  <c r="R8" i="18" s="1"/>
  <c r="T8" i="18" s="1"/>
  <c r="M17" i="19"/>
  <c r="K17" i="19"/>
  <c r="N17" i="19" s="1"/>
  <c r="P17" i="19" s="1"/>
  <c r="R17" i="19" s="1"/>
  <c r="T17" i="19" s="1"/>
  <c r="M16" i="19"/>
  <c r="K16" i="19"/>
  <c r="N16" i="19" s="1"/>
  <c r="P16" i="19" s="1"/>
  <c r="R16" i="19" s="1"/>
  <c r="T16" i="19" s="1"/>
  <c r="M15" i="19"/>
  <c r="K15" i="19"/>
  <c r="N15" i="19" s="1"/>
  <c r="P15" i="19" s="1"/>
  <c r="R15" i="19" s="1"/>
  <c r="T15" i="19" s="1"/>
  <c r="M14" i="19"/>
  <c r="K14" i="19"/>
  <c r="N14" i="19" s="1"/>
  <c r="P14" i="19" s="1"/>
  <c r="R14" i="19" s="1"/>
  <c r="T14" i="19" s="1"/>
  <c r="M13" i="19"/>
  <c r="K13" i="19"/>
  <c r="N13" i="19" s="1"/>
  <c r="P13" i="19" s="1"/>
  <c r="R13" i="19" s="1"/>
  <c r="T13" i="19" s="1"/>
  <c r="M12" i="19"/>
  <c r="K12" i="19"/>
  <c r="N12" i="19" s="1"/>
  <c r="P12" i="19" s="1"/>
  <c r="R12" i="19" s="1"/>
  <c r="T12" i="19" s="1"/>
  <c r="M11" i="19"/>
  <c r="K11" i="19"/>
  <c r="N11" i="19" s="1"/>
  <c r="P11" i="19" s="1"/>
  <c r="R11" i="19" s="1"/>
  <c r="T11" i="19" s="1"/>
  <c r="M10" i="19"/>
  <c r="K10" i="19"/>
  <c r="N10" i="19" s="1"/>
  <c r="P10" i="19" s="1"/>
  <c r="R10" i="19" s="1"/>
  <c r="T10" i="19" s="1"/>
  <c r="M9" i="19"/>
  <c r="K9" i="19"/>
  <c r="N9" i="19" s="1"/>
  <c r="P9" i="19" s="1"/>
  <c r="R9" i="19" s="1"/>
  <c r="T9" i="19" s="1"/>
  <c r="M8" i="19"/>
  <c r="K8" i="19"/>
  <c r="N8" i="19" s="1"/>
  <c r="P8" i="19" s="1"/>
  <c r="R8" i="19" s="1"/>
  <c r="T8" i="19" s="1"/>
  <c r="M12" i="21"/>
  <c r="K12" i="21"/>
  <c r="N12" i="21" s="1"/>
  <c r="P12" i="21" s="1"/>
  <c r="R12" i="21" s="1"/>
  <c r="T12" i="21" s="1"/>
  <c r="M11" i="21"/>
  <c r="K11" i="21"/>
  <c r="N11" i="21" s="1"/>
  <c r="P11" i="21" s="1"/>
  <c r="R11" i="21" s="1"/>
  <c r="T11" i="21" s="1"/>
  <c r="M10" i="21"/>
  <c r="K10" i="21"/>
  <c r="N10" i="21" s="1"/>
  <c r="P10" i="21" s="1"/>
  <c r="R10" i="21" s="1"/>
  <c r="T10" i="21" s="1"/>
  <c r="M9" i="21"/>
  <c r="K9" i="21"/>
  <c r="N9" i="21" s="1"/>
  <c r="P9" i="21" s="1"/>
  <c r="R9" i="21" s="1"/>
  <c r="T9" i="21" s="1"/>
  <c r="M8" i="21"/>
  <c r="K8" i="21"/>
  <c r="N8" i="21" s="1"/>
  <c r="P8" i="21" s="1"/>
  <c r="R8" i="21" s="1"/>
  <c r="T8" i="21" s="1"/>
  <c r="M9" i="20"/>
  <c r="K9" i="20"/>
  <c r="N9" i="20" s="1"/>
  <c r="P9" i="20" s="1"/>
  <c r="R9" i="20" s="1"/>
  <c r="T9" i="20" s="1"/>
  <c r="M8" i="20"/>
  <c r="K8" i="20"/>
  <c r="N8" i="20" s="1"/>
  <c r="P8" i="20" s="1"/>
  <c r="R8" i="20" s="1"/>
  <c r="T8" i="20" s="1"/>
  <c r="M8" i="22"/>
  <c r="K8" i="22"/>
  <c r="N8" i="22" s="1"/>
  <c r="P8" i="22" s="1"/>
  <c r="R8" i="22" s="1"/>
  <c r="T8" i="22" s="1"/>
  <c r="M8" i="17"/>
  <c r="M9" i="17"/>
  <c r="K9" i="17"/>
  <c r="N9" i="17" s="1"/>
  <c r="P9" i="17" s="1"/>
  <c r="C4" i="19" l="1"/>
  <c r="E4" i="19"/>
  <c r="D4" i="19"/>
  <c r="R8" i="17"/>
  <c r="T8" i="17" s="1"/>
  <c r="R9" i="17"/>
  <c r="T9" i="17" s="1"/>
  <c r="D4" i="24"/>
  <c r="G16" i="40" s="1"/>
  <c r="B4" i="27"/>
  <c r="E21" i="40" s="1"/>
  <c r="B4" i="22"/>
  <c r="E14" i="40" s="1"/>
  <c r="E4" i="22" l="1"/>
  <c r="H14" i="40" s="1"/>
  <c r="D4" i="22"/>
  <c r="G14" i="40" s="1"/>
  <c r="E4" i="27"/>
  <c r="H21" i="40" s="1"/>
  <c r="D4" i="27"/>
  <c r="G21" i="40" s="1"/>
  <c r="C4" i="22"/>
  <c r="F14" i="40" s="1"/>
  <c r="C4" i="31"/>
  <c r="F23" i="40" s="1"/>
  <c r="C4" i="27"/>
  <c r="F21" i="40" s="1"/>
  <c r="B4" i="23"/>
  <c r="E19" i="40" s="1"/>
  <c r="C4" i="24"/>
  <c r="F16" i="40" s="1"/>
  <c r="E4" i="24"/>
  <c r="H16" i="40" s="1"/>
  <c r="B4" i="24"/>
  <c r="E16" i="40" s="1"/>
  <c r="C4" i="29"/>
  <c r="F24" i="40" s="1"/>
  <c r="B4" i="31"/>
  <c r="E23" i="40" s="1"/>
  <c r="B4" i="32"/>
  <c r="E12" i="40" s="1"/>
  <c r="B4" i="18"/>
  <c r="E7" i="40" s="1"/>
  <c r="C4" i="20"/>
  <c r="F8" i="40" s="1"/>
  <c r="B4" i="20"/>
  <c r="E8" i="40" s="1"/>
  <c r="B4" i="29"/>
  <c r="E24" i="40" s="1"/>
  <c r="B4" i="30"/>
  <c r="E27" i="40" s="1"/>
  <c r="C4" i="32"/>
  <c r="F12" i="40" s="1"/>
  <c r="C4" i="33"/>
  <c r="F22" i="40" s="1"/>
  <c r="B4" i="33"/>
  <c r="E22" i="40" s="1"/>
  <c r="B4" i="25"/>
  <c r="E15" i="40" s="1"/>
  <c r="B4" i="26"/>
  <c r="E13" i="40" s="1"/>
  <c r="C4" i="26"/>
  <c r="F13" i="40" s="1"/>
  <c r="B4" i="14"/>
  <c r="E11" i="40" s="1"/>
  <c r="C4" i="18"/>
  <c r="F7" i="40" s="1"/>
  <c r="B4" i="19"/>
  <c r="E10" i="40" s="1"/>
  <c r="B4" i="21"/>
  <c r="E9" i="40" s="1"/>
  <c r="B4" i="17"/>
  <c r="E5" i="40" s="1"/>
  <c r="E4" i="20" l="1"/>
  <c r="H8" i="40" s="1"/>
  <c r="D4" i="25"/>
  <c r="G15" i="40" s="1"/>
  <c r="D4" i="21"/>
  <c r="G9" i="40" s="1"/>
  <c r="E4" i="21"/>
  <c r="H9" i="40" s="1"/>
  <c r="D4" i="26"/>
  <c r="G13" i="40" s="1"/>
  <c r="D4" i="33"/>
  <c r="G22" i="40" s="1"/>
  <c r="D4" i="20"/>
  <c r="G8" i="40" s="1"/>
  <c r="D4" i="18"/>
  <c r="G7" i="40" s="1"/>
  <c r="E4" i="18"/>
  <c r="H7" i="40" s="1"/>
  <c r="E4" i="30"/>
  <c r="H27" i="40" s="1"/>
  <c r="E4" i="33"/>
  <c r="H22" i="40" s="1"/>
  <c r="D4" i="32"/>
  <c r="G12" i="40" s="1"/>
  <c r="D4" i="14"/>
  <c r="G11" i="40" s="1"/>
  <c r="E4" i="14"/>
  <c r="H11" i="40" s="1"/>
  <c r="E4" i="25"/>
  <c r="H15" i="40" s="1"/>
  <c r="D4" i="29"/>
  <c r="G24" i="40" s="1"/>
  <c r="G10" i="40"/>
  <c r="E4" i="29"/>
  <c r="H24" i="40" s="1"/>
  <c r="E4" i="23"/>
  <c r="H19" i="40" s="1"/>
  <c r="D4" i="23"/>
  <c r="G19" i="40" s="1"/>
  <c r="D4" i="30"/>
  <c r="G27" i="40" s="1"/>
  <c r="E4" i="26"/>
  <c r="H13" i="40" s="1"/>
  <c r="E4" i="31"/>
  <c r="H23" i="40" s="1"/>
  <c r="D4" i="31"/>
  <c r="G23" i="40" s="1"/>
  <c r="E4" i="32"/>
  <c r="H12" i="40" s="1"/>
  <c r="C4" i="17"/>
  <c r="F5" i="40" s="1"/>
  <c r="D4" i="17"/>
  <c r="G5" i="40" s="1"/>
  <c r="H10" i="40"/>
  <c r="E4" i="17"/>
  <c r="C4" i="23"/>
  <c r="C4" i="30"/>
  <c r="F27" i="40" s="1"/>
  <c r="C4" i="25"/>
  <c r="F15" i="40" s="1"/>
  <c r="C4" i="14"/>
  <c r="F11" i="40" s="1"/>
  <c r="F10" i="40"/>
  <c r="C4" i="21"/>
  <c r="F9" i="40" s="1"/>
  <c r="H5" i="40" l="1"/>
  <c r="H33" i="40" s="1"/>
  <c r="G33" i="40"/>
  <c r="E33" i="40"/>
  <c r="F19" i="40"/>
  <c r="F33" i="40" s="1"/>
</calcChain>
</file>

<file path=xl/sharedStrings.xml><?xml version="1.0" encoding="utf-8"?>
<sst xmlns="http://schemas.openxmlformats.org/spreadsheetml/2006/main" count="1373" uniqueCount="398">
  <si>
    <t>Introduction</t>
  </si>
  <si>
    <t>Osmotic Potential Datasheets</t>
  </si>
  <si>
    <t>This database shows the osmotic energy potentials for the EU member states.</t>
  </si>
  <si>
    <t>The data required for this, such as salinity and temperature, was determined via the Copernicus project</t>
  </si>
  <si>
    <t>https://data.marine.copernicus.eu/viewer</t>
  </si>
  <si>
    <t>The salinity and temperature values are average values for the last three years (2021-2023).</t>
  </si>
  <si>
    <t>Country (Mouth)</t>
  </si>
  <si>
    <t>Land where the river or river system flows into the sea. The potential is also attributed to this country, even if the river originates in another country.</t>
  </si>
  <si>
    <t>Temperature - Example</t>
  </si>
  <si>
    <t>Salinity - Example</t>
  </si>
  <si>
    <t>Example (Adriatic Sea, Italy)</t>
  </si>
  <si>
    <t>Final River</t>
  </si>
  <si>
    <t>Describes the river that flows into the sea.</t>
  </si>
  <si>
    <t>River or river system</t>
  </si>
  <si>
    <t>Describes the river system that may flow into the final river.</t>
  </si>
  <si>
    <t>Mouth</t>
  </si>
  <si>
    <t>Describes the estuary (For example: Fjord).</t>
  </si>
  <si>
    <t>Sea</t>
  </si>
  <si>
    <t>Describes the superordinate sea into which the river flows (For example: North sea).</t>
  </si>
  <si>
    <t>Length</t>
  </si>
  <si>
    <t>Indicates the length of the river, measured in km.</t>
  </si>
  <si>
    <t>Basin</t>
  </si>
  <si>
    <t>Indicates the basin of the river, measured in km².</t>
  </si>
  <si>
    <t>The diagram shows the temperature curve for the selected location.</t>
  </si>
  <si>
    <t>Flow</t>
  </si>
  <si>
    <t>Indicates the annually averaged discharge of the river, measured in m³/s.</t>
  </si>
  <si>
    <t>Salinity</t>
  </si>
  <si>
    <t>Indicates the salinity near the river mouth., measured in PSU  (1 PSU = 0.001 gsalt/kgwater) and mol/m³.</t>
  </si>
  <si>
    <t>Temperature</t>
  </si>
  <si>
    <t>Indicates the temperature near the river mouth., measured in °C and K.</t>
  </si>
  <si>
    <t>Temperature map for one specific time</t>
  </si>
  <si>
    <t>Salinity map for one specific time</t>
  </si>
  <si>
    <t>Theoretical Potential</t>
  </si>
  <si>
    <t>Theoretical potential for each river, measured in MW.</t>
  </si>
  <si>
    <t>Withdrawl Potential</t>
  </si>
  <si>
    <t>Theoretical potential for each river with withdrawl factor, measured in MW.</t>
  </si>
  <si>
    <t>Technical Potential</t>
  </si>
  <si>
    <t xml:space="preserve"> Technical potential for each river, included withdrawl and efficiency factor, measured in MW.</t>
  </si>
  <si>
    <t>The diagram shows the salinity curve for the selected location.</t>
  </si>
  <si>
    <t>Energy Potential</t>
  </si>
  <si>
    <t>Energy potential for each river, included withdrawl and efficiency factor and operating time, measured in GWh.</t>
  </si>
  <si>
    <t>Total Theoretical Potential</t>
  </si>
  <si>
    <t>Total theoretical potential for the country (summation of the partial potentials per river), measured in MW.</t>
  </si>
  <si>
    <t>Total Withdrawl Potential</t>
  </si>
  <si>
    <t>Total theoretical potential for the country with withdrwal factor (summation of the partial potentials per river), measured in MW.</t>
  </si>
  <si>
    <t>Total Technical Potential</t>
  </si>
  <si>
    <t>Total technical potential for the country, included withdrawl and efficiency factor (summation of the partial potentials per river), measured in MW.</t>
  </si>
  <si>
    <t>Total Energy Potential</t>
  </si>
  <si>
    <t>Total energy potential for the country, included withdrawl and efficiency factor and operating time (summation of the partial potentials per river), measured in GWh.</t>
  </si>
  <si>
    <t>The data can also be displayed on top of each other.</t>
  </si>
  <si>
    <t>Temporal temperature development for one specific location</t>
  </si>
  <si>
    <t>Temporal salinity development for one specific location</t>
  </si>
  <si>
    <t>Disclaimer</t>
  </si>
  <si>
    <t>This tool is used for a general estimation of the potential osmotic energy and does not claim to be exhaustive.</t>
  </si>
  <si>
    <r>
      <t>Rivers that are at least 250 km long from the most distant source, have a drainage basin of at least 10.000 km</t>
    </r>
    <r>
      <rPr>
        <vertAlign val="superscript"/>
        <sz val="10"/>
        <color theme="1"/>
        <rFont val="Calibri"/>
        <family val="2"/>
        <scheme val="minor"/>
      </rPr>
      <t>2</t>
    </r>
    <r>
      <rPr>
        <sz val="10"/>
        <color theme="1"/>
        <rFont val="Calibri"/>
        <family val="2"/>
        <scheme val="minor"/>
      </rPr>
      <t xml:space="preserve">, </t>
    </r>
  </si>
  <si>
    <r>
      <t>or have a mean discharge of at least 150 m</t>
    </r>
    <r>
      <rPr>
        <vertAlign val="superscript"/>
        <sz val="10"/>
        <color theme="1"/>
        <rFont val="Calibri"/>
        <family val="2"/>
        <scheme val="minor"/>
      </rPr>
      <t>3</t>
    </r>
    <r>
      <rPr>
        <sz val="10"/>
        <color theme="1"/>
        <rFont val="Calibri"/>
        <family val="2"/>
        <scheme val="minor"/>
      </rPr>
      <t xml:space="preserve">/s. </t>
    </r>
  </si>
  <si>
    <t>In addition, annual average values are used for the parameters discharge, salinity and temperature.</t>
  </si>
  <si>
    <t xml:space="preserve">
It should be noted that a general potential is calculated here.</t>
  </si>
  <si>
    <t>However, the specific design cases for plants are always case- and site-specific due to the varying discharge, salinity and temperature.</t>
  </si>
  <si>
    <t>List of EU Members</t>
  </si>
  <si>
    <t>Code</t>
  </si>
  <si>
    <t xml:space="preserve">Potential determined </t>
  </si>
  <si>
    <t>Reason</t>
  </si>
  <si>
    <t>Belgium</t>
  </si>
  <si>
    <t>BE</t>
  </si>
  <si>
    <t>No</t>
  </si>
  <si>
    <r>
      <t>Exclusion by assumptions (Admission criterion: Rivers that are at least 250 km long from the most distant source, have a drainage basin of at least 10.000 km</t>
    </r>
    <r>
      <rPr>
        <vertAlign val="superscript"/>
        <sz val="10"/>
        <color theme="1"/>
        <rFont val="Calibri"/>
        <family val="2"/>
        <scheme val="minor"/>
      </rPr>
      <t>2</t>
    </r>
    <r>
      <rPr>
        <sz val="10"/>
        <color theme="1"/>
        <rFont val="Calibri"/>
        <family val="2"/>
        <scheme val="minor"/>
      </rPr>
      <t>, or have a mean discharge of at least 150 m</t>
    </r>
    <r>
      <rPr>
        <vertAlign val="superscript"/>
        <sz val="10"/>
        <color theme="1"/>
        <rFont val="Calibri"/>
        <family val="2"/>
        <scheme val="minor"/>
      </rPr>
      <t>3</t>
    </r>
    <r>
      <rPr>
        <sz val="10"/>
        <color theme="1"/>
        <rFont val="Calibri"/>
        <family val="2"/>
        <scheme val="minor"/>
      </rPr>
      <t xml:space="preserve">/s, permanent flowrates over the year). </t>
    </r>
  </si>
  <si>
    <t>Bulgaria</t>
  </si>
  <si>
    <t>BG</t>
  </si>
  <si>
    <t>Yes</t>
  </si>
  <si>
    <t>Denmark</t>
  </si>
  <si>
    <t>DK</t>
  </si>
  <si>
    <t>Germany</t>
  </si>
  <si>
    <t>DE</t>
  </si>
  <si>
    <t>Estonia</t>
  </si>
  <si>
    <t>EE</t>
  </si>
  <si>
    <t>Finland</t>
  </si>
  <si>
    <t>FI</t>
  </si>
  <si>
    <t>France</t>
  </si>
  <si>
    <t>FR</t>
  </si>
  <si>
    <t>Greece</t>
  </si>
  <si>
    <t>GR</t>
  </si>
  <si>
    <t>Ireland</t>
  </si>
  <si>
    <t>IE</t>
  </si>
  <si>
    <t>Italy</t>
  </si>
  <si>
    <t>IT</t>
  </si>
  <si>
    <t>Croatia</t>
  </si>
  <si>
    <t>HR</t>
  </si>
  <si>
    <t>Latvia</t>
  </si>
  <si>
    <t>LV</t>
  </si>
  <si>
    <t>Lithuania</t>
  </si>
  <si>
    <t>LT</t>
  </si>
  <si>
    <t>Luxembourg</t>
  </si>
  <si>
    <t>LU</t>
  </si>
  <si>
    <t>Continental area, no sea connection.</t>
  </si>
  <si>
    <t>Malta</t>
  </si>
  <si>
    <t>MT</t>
  </si>
  <si>
    <t>Netherlands</t>
  </si>
  <si>
    <t>NL</t>
  </si>
  <si>
    <t>Austria</t>
  </si>
  <si>
    <t>AT</t>
  </si>
  <si>
    <t>Poland</t>
  </si>
  <si>
    <t>PL</t>
  </si>
  <si>
    <t>Portugal</t>
  </si>
  <si>
    <t>PT</t>
  </si>
  <si>
    <t>Romania</t>
  </si>
  <si>
    <t>RO</t>
  </si>
  <si>
    <t>Sweden</t>
  </si>
  <si>
    <t>SE</t>
  </si>
  <si>
    <t>Slovakia</t>
  </si>
  <si>
    <t>SK</t>
  </si>
  <si>
    <t>Slovenia</t>
  </si>
  <si>
    <t>SI</t>
  </si>
  <si>
    <t>Spain</t>
  </si>
  <si>
    <t>ES</t>
  </si>
  <si>
    <t>Czech Republic</t>
  </si>
  <si>
    <t>CZ</t>
  </si>
  <si>
    <t>Hungary</t>
  </si>
  <si>
    <t>HU</t>
  </si>
  <si>
    <t>Cyprus</t>
  </si>
  <si>
    <t>CY</t>
  </si>
  <si>
    <t>Assumptions for Calculation</t>
  </si>
  <si>
    <t>MW</t>
  </si>
  <si>
    <t>GWh</t>
  </si>
  <si>
    <t>Please insert a value to perform the calculation</t>
  </si>
  <si>
    <t>Operating time of the systems</t>
  </si>
  <si>
    <t>hr/year</t>
  </si>
  <si>
    <t>An operating time of 8.000 is recommended.</t>
  </si>
  <si>
    <t xml:space="preserve"> Withdrawal factor</t>
  </si>
  <si>
    <t>%</t>
  </si>
  <si>
    <t>A withdrawal factor of 20 % is recommended.</t>
  </si>
  <si>
    <t>Efficiency factor</t>
  </si>
  <si>
    <t>A efficiency factor of 45 % is recommended.</t>
  </si>
  <si>
    <t>EU Members</t>
  </si>
  <si>
    <t>Total Technial Potential</t>
  </si>
  <si>
    <t>Total Energy 
Potential</t>
  </si>
  <si>
    <t>River Flow</t>
  </si>
  <si>
    <t>Withdrawl Factor</t>
  </si>
  <si>
    <t>Operating time</t>
  </si>
  <si>
    <t>km</t>
  </si>
  <si>
    <r>
      <t>km</t>
    </r>
    <r>
      <rPr>
        <b/>
        <vertAlign val="superscript"/>
        <sz val="10"/>
        <color theme="1"/>
        <rFont val="Calibri"/>
        <family val="2"/>
        <scheme val="minor"/>
      </rPr>
      <t>2</t>
    </r>
  </si>
  <si>
    <t>m³/s</t>
  </si>
  <si>
    <t>PSU</t>
  </si>
  <si>
    <t>mol/m³</t>
  </si>
  <si>
    <t>°C</t>
  </si>
  <si>
    <t>K</t>
  </si>
  <si>
    <t>Kamchiya</t>
  </si>
  <si>
    <t>Kamchiya ← Luda Kamchiya</t>
  </si>
  <si>
    <t>Black Sea near Varna</t>
  </si>
  <si>
    <t>Black Sea</t>
  </si>
  <si>
    <t>Veleka</t>
  </si>
  <si>
    <t>Black Sea near Sinemorets</t>
  </si>
  <si>
    <t>Neretva</t>
  </si>
  <si>
    <t>Adriatic Sea near Ploče</t>
  </si>
  <si>
    <t>Mediterranean Sea</t>
  </si>
  <si>
    <t>Pärnu</t>
  </si>
  <si>
    <t>Gulf of Riga in Pärnu</t>
  </si>
  <si>
    <t>Baltic Sea</t>
  </si>
  <si>
    <t>Narva</t>
  </si>
  <si>
    <t>Gulf of Finland near Narva</t>
  </si>
  <si>
    <t>Finnland</t>
  </si>
  <si>
    <t>Kemijoki</t>
  </si>
  <si>
    <t>Bothnian Bay in Kemi</t>
  </si>
  <si>
    <t>e</t>
  </si>
  <si>
    <t>Iijoki</t>
  </si>
  <si>
    <t>Bothnian Bay in Ii</t>
  </si>
  <si>
    <t>Oulujoki</t>
  </si>
  <si>
    <t>Oulujoki ← Oulujärvi ← Hyrynsalmi system</t>
  </si>
  <si>
    <t>Bothnian Bay in Oulu</t>
  </si>
  <si>
    <t>Kokemäenjoki</t>
  </si>
  <si>
    <t>Bothnian Sea in Pori</t>
  </si>
  <si>
    <t>Kymi</t>
  </si>
  <si>
    <t>Kymi ← Lake Päijänne ← Koivujärvi sources</t>
  </si>
  <si>
    <t>Gulf of Finland in Kotka</t>
  </si>
  <si>
    <t>Somme</t>
  </si>
  <si>
    <t>English Channel near Abbeville</t>
  </si>
  <si>
    <t>Atlantic Ocean</t>
  </si>
  <si>
    <t>Seine</t>
  </si>
  <si>
    <t>English Channel in Le Havre</t>
  </si>
  <si>
    <t>Vilaine</t>
  </si>
  <si>
    <t>Bay of Biscay in Pénestin</t>
  </si>
  <si>
    <t>Loire</t>
  </si>
  <si>
    <t>Bay of Biscay in Saint-Nazaire</t>
  </si>
  <si>
    <t>Charente</t>
  </si>
  <si>
    <t>Bay of Biscay near Rochefort</t>
  </si>
  <si>
    <t>Dordogne</t>
  </si>
  <si>
    <t>Gironde estuary near Bordeaux</t>
  </si>
  <si>
    <t>Adour</t>
  </si>
  <si>
    <t>Bay of Biscay in Bayonne</t>
  </si>
  <si>
    <t>Aude</t>
  </si>
  <si>
    <t>Gulf of Lion near Narbonne</t>
  </si>
  <si>
    <t>Garonne</t>
  </si>
  <si>
    <t>Rhône</t>
  </si>
  <si>
    <t>Gulf of Lion in Port-Saint-Louis-du-Rhône</t>
  </si>
  <si>
    <t>Oyapock</t>
  </si>
  <si>
    <t>Kourou</t>
  </si>
  <si>
    <t>Sinnamary</t>
  </si>
  <si>
    <t>Maroni</t>
  </si>
  <si>
    <t>Weser</t>
  </si>
  <si>
    <t>Weser ← Werra</t>
  </si>
  <si>
    <t>Wadden Sea near Bremerhaven</t>
  </si>
  <si>
    <t>North Sea</t>
  </si>
  <si>
    <t>Elbe</t>
  </si>
  <si>
    <t>Wadden Sea near Cuxhaven</t>
  </si>
  <si>
    <t>Ems</t>
  </si>
  <si>
    <t>Wadden Sea near Delfzijl</t>
  </si>
  <si>
    <t>Oder</t>
  </si>
  <si>
    <t>Baltic Sea in Świnoujście</t>
  </si>
  <si>
    <t>Achelous</t>
  </si>
  <si>
    <t>Ionian Sea near Astakos</t>
  </si>
  <si>
    <t>Pineios (Thessaly)</t>
  </si>
  <si>
    <t>Aegean Sea near Larissa</t>
  </si>
  <si>
    <t>Haliacmon</t>
  </si>
  <si>
    <t>Aegean Sea near Thessaloniki</t>
  </si>
  <si>
    <t>Struma/Strymon</t>
  </si>
  <si>
    <t>Thracian Sea in Amphipolis</t>
  </si>
  <si>
    <t>Nestos/Mesta</t>
  </si>
  <si>
    <t>Thracian Sea near Thasos</t>
  </si>
  <si>
    <t>Vardar/Axios</t>
  </si>
  <si>
    <t>Maritsa/Meriç/Evros</t>
  </si>
  <si>
    <t>Thracian Sea near Alexandroupoli</t>
  </si>
  <si>
    <t>Arno</t>
  </si>
  <si>
    <t>Ligurian Sea near Pisa</t>
  </si>
  <si>
    <t>Tiber</t>
  </si>
  <si>
    <t>Tyrrhenian Sea in Ostia</t>
  </si>
  <si>
    <t>Garigliano</t>
  </si>
  <si>
    <t>Garigliano ← Liri</t>
  </si>
  <si>
    <t>Tyrrhenian Sea near Minturno</t>
  </si>
  <si>
    <t>Volturno</t>
  </si>
  <si>
    <t>Tyrrhenian Sea in Castel Volturno</t>
  </si>
  <si>
    <t>Reno</t>
  </si>
  <si>
    <t>Adriatic Sea near Comacchio</t>
  </si>
  <si>
    <t>Po</t>
  </si>
  <si>
    <t>Adriatic Sea near Porto Tolle</t>
  </si>
  <si>
    <t>Tartaro-C.-Po di Levante</t>
  </si>
  <si>
    <t>Tartaro-Canalbianco-Po di Levante</t>
  </si>
  <si>
    <t>Adriatic Sea near Porto Viro</t>
  </si>
  <si>
    <t>Adige</t>
  </si>
  <si>
    <t>Adige ← Etsch ← Karlinbach</t>
  </si>
  <si>
    <t>Adriatic Sea near Chioggia</t>
  </si>
  <si>
    <t>Brenta</t>
  </si>
  <si>
    <t>Piave</t>
  </si>
  <si>
    <t>Adriatic Sea near Venice</t>
  </si>
  <si>
    <t>Tagliamento</t>
  </si>
  <si>
    <t>Adriatic Sea near Lignano</t>
  </si>
  <si>
    <t>Isonzo/Soča</t>
  </si>
  <si>
    <t>Adriatic Sea near Monfalcone</t>
  </si>
  <si>
    <t>Daugava/Western Dvina</t>
  </si>
  <si>
    <t>Gulf of Riga near Riga</t>
  </si>
  <si>
    <t>Gauja</t>
  </si>
  <si>
    <t>Lielupe</t>
  </si>
  <si>
    <t>Lielupe ← Mēmele/Nemunėlis</t>
  </si>
  <si>
    <t>Gulf of Riga near Jūrmala</t>
  </si>
  <si>
    <t>Venta</t>
  </si>
  <si>
    <t>Baltic Sea in Ventspils</t>
  </si>
  <si>
    <t>Neman</t>
  </si>
  <si>
    <t>Baltic Sea near Šilutė</t>
  </si>
  <si>
    <t>Meuse/Maas</t>
  </si>
  <si>
    <t>North Sea near Hellevoetsluis</t>
  </si>
  <si>
    <t>Scheldt</t>
  </si>
  <si>
    <t>North Sea near Flushing</t>
  </si>
  <si>
    <t>Zwarte Water</t>
  </si>
  <si>
    <t>Zwarte Water ← Vecht/Vechte</t>
  </si>
  <si>
    <t>IJsselmeer near Genemuiden</t>
  </si>
  <si>
    <t>Ijssel</t>
  </si>
  <si>
    <t>IJssel ← Oude Ijssel</t>
  </si>
  <si>
    <t>IJsselmeer near Kampen</t>
  </si>
  <si>
    <t>North Sea at Hook of Holland</t>
  </si>
  <si>
    <t>Mondego</t>
  </si>
  <si>
    <t>Atlantic Ocean in Figueira da Foz</t>
  </si>
  <si>
    <t>Sado</t>
  </si>
  <si>
    <t>Atlantic Ocean in Setúbal</t>
  </si>
  <si>
    <t>Minho</t>
  </si>
  <si>
    <t>Atlantic Ocean near Caminha</t>
  </si>
  <si>
    <t>Douro</t>
  </si>
  <si>
    <t>Atlantic Ocean in Porto</t>
  </si>
  <si>
    <t>Tagus</t>
  </si>
  <si>
    <t>Atlantic Ocean near Lisbon</t>
  </si>
  <si>
    <t>Guadiana</t>
  </si>
  <si>
    <t>Guadiana ← Guadiana Alto [es].</t>
  </si>
  <si>
    <t>Gulf of Cadiz near Ayamonte</t>
  </si>
  <si>
    <t>Vistula</t>
  </si>
  <si>
    <t>Baltic Sea near Gdańsk</t>
  </si>
  <si>
    <t>Republic of Ireland</t>
  </si>
  <si>
    <t>Shannon</t>
  </si>
  <si>
    <t>Shannon Estuary near Limerick</t>
  </si>
  <si>
    <t>The Three Sisters</t>
  </si>
  <si>
    <t>Celtic Sea near Waterford</t>
  </si>
  <si>
    <t>Danube</t>
  </si>
  <si>
    <t>Black Sea near Sulina</t>
  </si>
  <si>
    <t>Guadalquivir</t>
  </si>
  <si>
    <t>Guadalquivir ← Guadiana Menor ← Guardal</t>
  </si>
  <si>
    <t>Gulf of Cadiz in Sanlúcar de Barrameda</t>
  </si>
  <si>
    <t>Segura</t>
  </si>
  <si>
    <t>Mediterranean Sea in Guardamar del Segura</t>
  </si>
  <si>
    <t>Júcar</t>
  </si>
  <si>
    <t>Balearic Sea in Cullera</t>
  </si>
  <si>
    <t>Turia</t>
  </si>
  <si>
    <t>Balearic Sea in Valencia</t>
  </si>
  <si>
    <t>Ebro</t>
  </si>
  <si>
    <t>Balearic Sea near Tortosa</t>
  </si>
  <si>
    <t>Llobregat</t>
  </si>
  <si>
    <t>Balearic Sea near Barcelona</t>
  </si>
  <si>
    <t>Ätran</t>
  </si>
  <si>
    <t>Kattegat in Falkenberg</t>
  </si>
  <si>
    <t>Lagan</t>
  </si>
  <si>
    <t>Kattegat near Laholm</t>
  </si>
  <si>
    <t>Motala ström</t>
  </si>
  <si>
    <t>Motala ström ← Vättern ← Huskvarnaån system</t>
  </si>
  <si>
    <t>Baltic Sea in Norrköping</t>
  </si>
  <si>
    <t>Norrström</t>
  </si>
  <si>
    <t>Norrström ← Mälaren ← Kolbäcksån system</t>
  </si>
  <si>
    <t>Baltic Sea in Stockholm</t>
  </si>
  <si>
    <t>Ljusnan</t>
  </si>
  <si>
    <t>Bothnian Sea in Söderhamn</t>
  </si>
  <si>
    <t>Ljungan</t>
  </si>
  <si>
    <t>Bothnian Sea near Sundsvall</t>
  </si>
  <si>
    <t>Indalsälven</t>
  </si>
  <si>
    <t>Ångerman</t>
  </si>
  <si>
    <t>Bothnian Sea near Kramfors</t>
  </si>
  <si>
    <t>Umeälven</t>
  </si>
  <si>
    <t>Bothnian Sea in Umeå</t>
  </si>
  <si>
    <t>Skellefteälven</t>
  </si>
  <si>
    <t>Bothnian Bay in Skellefteå</t>
  </si>
  <si>
    <t>Piteälven</t>
  </si>
  <si>
    <t>Bothnian Bay in Piteå</t>
  </si>
  <si>
    <t>Luleälven</t>
  </si>
  <si>
    <t>Bothnian Bay in Luleå</t>
  </si>
  <si>
    <t>Kalixälven</t>
  </si>
  <si>
    <t>Bothnian Bay in Kalix</t>
  </si>
  <si>
    <t>Torne</t>
  </si>
  <si>
    <t>Torne ← Torneträsk ← Abiskojokk ← Válfojohka</t>
  </si>
  <si>
    <t>Bothnian Bay in Tornio</t>
  </si>
  <si>
    <t>Göta älv</t>
  </si>
  <si>
    <t>Göta älv ← Vänern ← Klarälven system</t>
  </si>
  <si>
    <t>Kattegat in Gothenburg</t>
  </si>
  <si>
    <t>Dalälven</t>
  </si>
  <si>
    <t>Dalälven ← Österdalälven</t>
  </si>
  <si>
    <t>Bothnian Sea near Gävle</t>
  </si>
  <si>
    <r>
      <t>The existing potentials were not determined as they do not correspond to the assumptions (Rivers that are at least 250 km long from the most distant source, have a drainage basin of at least 10.000 km</t>
    </r>
    <r>
      <rPr>
        <vertAlign val="superscript"/>
        <sz val="10"/>
        <color theme="1"/>
        <rFont val="Calibri"/>
        <family val="2"/>
        <scheme val="minor"/>
      </rPr>
      <t>2</t>
    </r>
    <r>
      <rPr>
        <sz val="10"/>
        <color theme="1"/>
        <rFont val="Calibri"/>
        <family val="2"/>
        <scheme val="minor"/>
      </rPr>
      <t>, 
or have a mean discharge of at least 150 m</t>
    </r>
    <r>
      <rPr>
        <vertAlign val="superscript"/>
        <sz val="10"/>
        <color theme="1"/>
        <rFont val="Calibri"/>
        <family val="2"/>
        <scheme val="minor"/>
      </rPr>
      <t>3</t>
    </r>
    <r>
      <rPr>
        <sz val="10"/>
        <color theme="1"/>
        <rFont val="Calibri"/>
        <family val="2"/>
        <scheme val="minor"/>
      </rPr>
      <t xml:space="preserve">/s, permanent flowrates over the year). </t>
    </r>
  </si>
  <si>
    <t>-</t>
  </si>
  <si>
    <t>Gudenå</t>
  </si>
  <si>
    <t>Randers Fjord, Kattegat</t>
  </si>
  <si>
    <t>Storå</t>
  </si>
  <si>
    <t>Nissum Fjord</t>
  </si>
  <si>
    <t>Varde Å</t>
  </si>
  <si>
    <t>Ho Bugt</t>
  </si>
  <si>
    <t>Skjern Å</t>
  </si>
  <si>
    <t>Skjern River Delta, Ringkøbing Fjord</t>
  </si>
  <si>
    <t>Suså</t>
  </si>
  <si>
    <t>Karrebæk Fjord, Karrebæksminde Bay, Smålandsfarvandet</t>
  </si>
  <si>
    <t>Ribe Å</t>
  </si>
  <si>
    <t>Knudedyb, Wadden Sea</t>
  </si>
  <si>
    <t>Vidå</t>
  </si>
  <si>
    <t>Yser</t>
  </si>
  <si>
    <t>Rižana</t>
  </si>
  <si>
    <t>Gulf of Trieste, Adriatic Sea</t>
  </si>
  <si>
    <t>Waal</t>
  </si>
  <si>
    <r>
      <rPr>
        <sz val="10"/>
        <color rgb="FFFF0000"/>
        <rFont val="Calibri"/>
        <family val="2"/>
        <scheme val="minor"/>
      </rPr>
      <t>Waal/</t>
    </r>
    <r>
      <rPr>
        <sz val="10"/>
        <color theme="1"/>
        <rFont val="Calibri"/>
        <family val="2"/>
        <scheme val="minor"/>
      </rPr>
      <t>Rhine</t>
    </r>
  </si>
  <si>
    <r>
      <t>The rivers were compiled from several data sources</t>
    </r>
    <r>
      <rPr>
        <vertAlign val="superscript"/>
        <sz val="10"/>
        <color theme="1"/>
        <rFont val="Calibri"/>
        <family val="2"/>
        <scheme val="minor"/>
      </rPr>
      <t>1</t>
    </r>
    <r>
      <rPr>
        <sz val="10"/>
        <color theme="1"/>
        <rFont val="Calibri"/>
        <family val="2"/>
        <scheme val="minor"/>
      </rPr>
      <t xml:space="preserve">. The criteria for the inclusion of rivers are as follows: </t>
    </r>
  </si>
  <si>
    <r>
      <rPr>
        <vertAlign val="superscript"/>
        <sz val="10"/>
        <color theme="1"/>
        <rFont val="Calibri"/>
        <family val="2"/>
        <scheme val="minor"/>
      </rPr>
      <t>1</t>
    </r>
    <r>
      <rPr>
        <sz val="10"/>
        <color theme="1"/>
        <rFont val="Calibri"/>
        <family val="2"/>
        <scheme val="minor"/>
      </rPr>
      <t xml:space="preserve"> Sources:</t>
    </r>
  </si>
  <si>
    <t>https://cds.climate.copernicus.eu/cdsapp#!/dataset/efas-historical (Accessed on 06-05-2024)</t>
  </si>
  <si>
    <t>https://www.compositerunoff.sr.unh.edu/index.html (Accessed on 06-05-2024)</t>
  </si>
  <si>
    <t>https://www.sandre.eaufrance.fr/ (Accessed on 06-05-2024)</t>
  </si>
  <si>
    <t>TYPES OF DATA USED | REFERENCE PERIOD: 1991-2020</t>
  </si>
  <si>
    <t xml:space="preserve">River discharge and related historical data from the European Flood Awareness System, v5.0, European Commission, Joint Research Centre (JRC). </t>
  </si>
  <si>
    <t xml:space="preserve">Mazzetti, C., Carton de Wiart, C., Gomes, G., Russo, C., Decremer, D., Ramos, A., Grimaldi, S., Disperati, J., Ziese, M., Schweim, C., Sanchez Garcia, R., Jacobson, T., Salamon, P., Prudhomme, C. (2023): </t>
  </si>
  <si>
    <t>The discharge rate of the rivers were researched separately (1991-2020).</t>
  </si>
  <si>
    <t>ENTEC - Energy Transition Expertise Centre</t>
  </si>
  <si>
    <t>Consortium Leader</t>
  </si>
  <si>
    <r>
      <t xml:space="preserve">Fraunhofer Institute for Systems and Innovation Research ISI, </t>
    </r>
    <r>
      <rPr>
        <sz val="9"/>
        <color theme="1"/>
        <rFont val="Segoe UI"/>
        <family val="2"/>
      </rPr>
      <t>Breslauer Straße 48, 76139 Karlsruhe, Germany</t>
    </r>
  </si>
  <si>
    <t>Barbara Breitschopf, barbara.breitschopf@isi.fraunhofer.de; Andrea Herbst, andrea.herbst@isi.fraunhofer.de</t>
  </si>
  <si>
    <t>Consortium Partners</t>
  </si>
  <si>
    <r>
      <t>Guidehouse</t>
    </r>
    <r>
      <rPr>
        <sz val="9"/>
        <color theme="1"/>
        <rFont val="Segoe UI"/>
        <family val="2"/>
      </rPr>
      <t>,</t>
    </r>
    <r>
      <rPr>
        <b/>
        <sz val="9"/>
        <color theme="1"/>
        <rFont val="Segoe UI"/>
        <family val="2"/>
      </rPr>
      <t xml:space="preserve"> </t>
    </r>
    <r>
      <rPr>
        <sz val="9"/>
        <color rgb="FF26405B"/>
        <rFont val="Segoe UI"/>
        <family val="2"/>
      </rPr>
      <t>Stadsplateau 15, 3521 AZ, The Netherlands</t>
    </r>
  </si>
  <si>
    <r>
      <t>McKinsey &amp; Company, Inc.</t>
    </r>
    <r>
      <rPr>
        <sz val="9"/>
        <color theme="1"/>
        <rFont val="Segoe UI"/>
        <family val="2"/>
      </rPr>
      <t>,</t>
    </r>
    <r>
      <rPr>
        <b/>
        <sz val="9"/>
        <color theme="1"/>
        <rFont val="Segoe UI"/>
        <family val="2"/>
      </rPr>
      <t xml:space="preserve"> </t>
    </r>
    <r>
      <rPr>
        <sz val="9"/>
        <color rgb="FF26405B"/>
        <rFont val="Segoe UI"/>
        <family val="2"/>
      </rPr>
      <t>Taunustor 1, 60310 Frankfurt, Germany</t>
    </r>
  </si>
  <si>
    <r>
      <t>TNO</t>
    </r>
    <r>
      <rPr>
        <sz val="9"/>
        <color theme="1"/>
        <rFont val="Segoe UI"/>
        <family val="2"/>
      </rPr>
      <t xml:space="preserve">, </t>
    </r>
    <r>
      <rPr>
        <sz val="9"/>
        <color rgb="FF26405B"/>
        <rFont val="Segoe UI"/>
        <family val="2"/>
      </rPr>
      <t xml:space="preserve">Motion Building, Radarweg 60, 1043 NT Amsterdam, The Netherlands </t>
    </r>
  </si>
  <si>
    <r>
      <t>Trinomics</t>
    </r>
    <r>
      <rPr>
        <sz val="9"/>
        <color theme="1"/>
        <rFont val="Segoe UI"/>
        <family val="2"/>
      </rPr>
      <t xml:space="preserve">, </t>
    </r>
    <r>
      <rPr>
        <sz val="9"/>
        <color rgb="FF26405B"/>
        <rFont val="Segoe UI"/>
        <family val="2"/>
      </rPr>
      <t>Westersingel 34, 3014 GS Rotterdam, The Netherlands</t>
    </r>
    <r>
      <rPr>
        <b/>
        <sz val="9"/>
        <color rgb="FF26405B"/>
        <rFont val="Segoe UI"/>
        <family val="2"/>
      </rPr>
      <t xml:space="preserve"> </t>
    </r>
  </si>
  <si>
    <r>
      <t>Utrecht University</t>
    </r>
    <r>
      <rPr>
        <sz val="9"/>
        <color theme="1"/>
        <rFont val="Segoe UI"/>
        <family val="2"/>
      </rPr>
      <t xml:space="preserve">, </t>
    </r>
    <r>
      <rPr>
        <sz val="9"/>
        <color rgb="FF26405B"/>
        <rFont val="Segoe UI"/>
        <family val="2"/>
      </rPr>
      <t>Heidelberglaan 8, 3584 CS Utrecht, The Netherlands</t>
    </r>
    <r>
      <rPr>
        <b/>
        <sz val="9"/>
        <color rgb="FF26405B"/>
        <rFont val="Segoe UI"/>
        <family val="2"/>
      </rPr>
      <t xml:space="preserve">  </t>
    </r>
  </si>
  <si>
    <t>Supported by</t>
  </si>
  <si>
    <t>Authors</t>
  </si>
  <si>
    <t>Prepared for</t>
  </si>
  <si>
    <r>
      <t xml:space="preserve">European Commission, DG ENER </t>
    </r>
    <r>
      <rPr>
        <sz val="9"/>
        <color theme="1"/>
        <rFont val="Segoe UI"/>
        <family val="2"/>
      </rPr>
      <t>under contract N° ENER/C2/2019-456/ SI2.840317</t>
    </r>
  </si>
  <si>
    <t>Published:</t>
  </si>
  <si>
    <t>May 2024</t>
  </si>
  <si>
    <t>EN PDF</t>
  </si>
  <si>
    <t>ISBN 978-92-68-12959-3</t>
  </si>
  <si>
    <t>DOI 10.2833/360619</t>
  </si>
  <si>
    <t>MJ-05-24-135-EN-N</t>
  </si>
  <si>
    <t>© European Union, 2024</t>
  </si>
  <si>
    <t>Fraunhofer Institute for Systems and Innovation Research ISI:</t>
  </si>
  <si>
    <t xml:space="preserve">Fraunhofer Institute for Factory Operation and Automation IFF:      </t>
  </si>
  <si>
    <t>Virginie Seigeot, virginie.seigeot@isi.fraunhofer.de</t>
  </si>
  <si>
    <t xml:space="preserve">Database on Osmotic potential </t>
  </si>
  <si>
    <t xml:space="preserve">for the report: The potential of osmotic energy in the EU </t>
  </si>
  <si>
    <t>This report was created by the Energy Transition Expertise Center (EnTEC), a think tank collaboration with DG ENER. The report draws on multiple sources, including Fraunhofer Institute for Systems and Innovation Research ISI, TNO, Trinomics, Navigant/Guidehouse, Utrecht University with analysis from McKinsey &amp; Company. EnTEC are responsible to DG ENER for the conclusions and recommendations of the research. The information and views set out in this report are those of the author(s) and do not necessarily reflect the official opinion of the Commission. The Commission does not guarantee the accuracy of the data included in this study. Neither the Commission nor any person acting on the Commission’s behalf may be held responsible for the use which may be made of the information contained therein.</t>
  </si>
  <si>
    <t>Sebastian Jentsch, sebastian.jentsch@iff.fraunhofer.de; Mostafa Ashkavand, Mostafa.ashakvand@iff.fraunhofer.de;</t>
  </si>
  <si>
    <t xml:space="preserve">Meike Marie Sandt, meike.marie.sandt@iff.fraunhofer.de; Torsten Birth-Reichert, torsten.birth-reichert@iff.fraunhofer.de; </t>
  </si>
  <si>
    <t>Barbara Breitschopf, barbara.breitschopf@isi.fraunhofer.de; Michael Haendel, michael.haendel@isi.fraunhofer.de;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</si>
</sst>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_-;\-* #,##0.0_-;_-* &quot;-&quot;??_-;_-@_-"/>
    <numFmt numFmtId="166" formatCode="0.00000"/>
  </numFmts>
  <fonts count="26" x14ac:knownFonts="1">
    <font>
      <sz val="11"/>
      <color theme="1"/>
      <name val="Calibri"/>
      <family val="2"/>
      <scheme val="minor"/>
    </font>
    <font>
      <u/>
      <sz val="11"/>
      <color theme="10"/>
      <name val="Calibri"/>
      <family val="2"/>
      <scheme val="minor"/>
    </font>
    <font>
      <sz val="11"/>
      <color rgb="FF006100"/>
      <name val="Calibri"/>
      <family val="2"/>
      <scheme val="minor"/>
    </font>
    <font>
      <sz val="11"/>
      <color rgb="FF9C0006"/>
      <name val="Calibri"/>
      <family val="2"/>
      <scheme val="minor"/>
    </font>
    <font>
      <b/>
      <sz val="10"/>
      <color theme="1"/>
      <name val="Calibri"/>
      <family val="2"/>
      <scheme val="minor"/>
    </font>
    <font>
      <b/>
      <vertAlign val="superscript"/>
      <sz val="10"/>
      <color theme="1"/>
      <name val="Calibri"/>
      <family val="2"/>
      <scheme val="minor"/>
    </font>
    <font>
      <sz val="10"/>
      <color theme="1"/>
      <name val="Calibri"/>
      <family val="2"/>
      <scheme val="minor"/>
    </font>
    <font>
      <sz val="10"/>
      <name val="Calibri"/>
      <family val="2"/>
      <scheme val="minor"/>
    </font>
    <font>
      <b/>
      <sz val="10"/>
      <color theme="0"/>
      <name val="Calibri"/>
      <family val="2"/>
      <scheme val="minor"/>
    </font>
    <font>
      <sz val="10"/>
      <color rgb="FF9C0006"/>
      <name val="Calibri"/>
      <family val="2"/>
      <scheme val="minor"/>
    </font>
    <font>
      <sz val="10"/>
      <color rgb="FF006100"/>
      <name val="Calibri"/>
      <family val="2"/>
      <scheme val="minor"/>
    </font>
    <font>
      <sz val="10"/>
      <color rgb="FFFF0000"/>
      <name val="Calibri"/>
      <family val="2"/>
      <scheme val="minor"/>
    </font>
    <font>
      <b/>
      <sz val="9"/>
      <color theme="0"/>
      <name val="Calibri"/>
      <family val="2"/>
      <scheme val="minor"/>
    </font>
    <font>
      <sz val="11"/>
      <color theme="1"/>
      <name val="Calibri"/>
      <family val="2"/>
      <scheme val="minor"/>
    </font>
    <font>
      <vertAlign val="superscript"/>
      <sz val="10"/>
      <color theme="1"/>
      <name val="Calibri"/>
      <family val="2"/>
      <scheme val="minor"/>
    </font>
    <font>
      <sz val="8"/>
      <color theme="1"/>
      <name val="Calibri"/>
      <family val="2"/>
      <scheme val="minor"/>
    </font>
    <font>
      <b/>
      <sz val="11"/>
      <color theme="1"/>
      <name val="Calibri"/>
      <family val="2"/>
      <scheme val="minor"/>
    </font>
    <font>
      <b/>
      <sz val="14"/>
      <color theme="1"/>
      <name val="Segoe UI"/>
      <family val="2"/>
    </font>
    <font>
      <sz val="10.5"/>
      <color theme="1"/>
      <name val="Segoe UI"/>
      <family val="2"/>
    </font>
    <font>
      <sz val="10"/>
      <color theme="1"/>
      <name val="Segoe UI Semibold"/>
      <family val="2"/>
    </font>
    <font>
      <b/>
      <sz val="9"/>
      <color theme="1"/>
      <name val="Segoe UI"/>
      <family val="2"/>
    </font>
    <font>
      <sz val="9"/>
      <color theme="1"/>
      <name val="Segoe UI"/>
      <family val="2"/>
    </font>
    <font>
      <sz val="9"/>
      <color rgb="FF26405B"/>
      <name val="Segoe UI"/>
      <family val="2"/>
    </font>
    <font>
      <b/>
      <sz val="9"/>
      <color rgb="FF26405B"/>
      <name val="Segoe UI"/>
      <family val="2"/>
    </font>
    <font>
      <sz val="8"/>
      <color theme="1"/>
      <name val="Segoe UI"/>
      <family val="2"/>
    </font>
    <font>
      <b/>
      <sz val="12"/>
      <color theme="1"/>
      <name val="Segoe UI"/>
      <family val="2"/>
    </font>
  </fonts>
  <fills count="11">
    <fill>
      <patternFill patternType="none"/>
    </fill>
    <fill>
      <patternFill patternType="gray125"/>
    </fill>
    <fill>
      <patternFill patternType="solid">
        <fgColor rgb="FFF6F6F6"/>
        <bgColor indexed="64"/>
      </patternFill>
    </fill>
    <fill>
      <patternFill patternType="solid">
        <fgColor rgb="FFC6EFCE"/>
      </patternFill>
    </fill>
    <fill>
      <patternFill patternType="solid">
        <fgColor rgb="FFFFC7CE"/>
      </patternFill>
    </fill>
    <fill>
      <patternFill patternType="solid">
        <fgColor theme="4" tint="-0.499984740745262"/>
        <bgColor indexed="64"/>
      </patternFill>
    </fill>
    <fill>
      <patternFill patternType="solid">
        <fgColor theme="2"/>
        <bgColor indexed="64"/>
      </patternFill>
    </fill>
    <fill>
      <patternFill patternType="solid">
        <fgColor theme="7"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xf numFmtId="0" fontId="2" fillId="3" borderId="0" applyNumberFormat="0" applyBorder="0" applyAlignment="0" applyProtection="0"/>
    <xf numFmtId="0" fontId="3" fillId="4" borderId="0" applyNumberFormat="0" applyBorder="0" applyAlignment="0" applyProtection="0"/>
    <xf numFmtId="43" fontId="13" fillId="0" borderId="0" applyFont="0" applyFill="0" applyBorder="0" applyAlignment="0" applyProtection="0"/>
  </cellStyleXfs>
  <cellXfs count="89">
    <xf numFmtId="0" fontId="0" fillId="0" borderId="0" xfId="0"/>
    <xf numFmtId="0" fontId="6" fillId="0" borderId="0" xfId="0" applyFont="1" applyAlignment="1">
      <alignment horizontal="left"/>
    </xf>
    <xf numFmtId="0" fontId="6" fillId="0" borderId="0" xfId="0" applyFont="1"/>
    <xf numFmtId="0" fontId="6" fillId="2" borderId="0" xfId="0" applyFont="1" applyFill="1" applyAlignment="1">
      <alignment horizontal="center" vertical="center" wrapText="1"/>
    </xf>
    <xf numFmtId="0" fontId="6" fillId="0" borderId="0" xfId="0" applyFont="1" applyAlignment="1">
      <alignment horizontal="center"/>
    </xf>
    <xf numFmtId="0" fontId="9" fillId="4" borderId="0" xfId="3" applyFont="1" applyAlignment="1">
      <alignment horizontal="center"/>
    </xf>
    <xf numFmtId="0" fontId="10" fillId="3" borderId="0" xfId="2" applyFont="1" applyAlignment="1">
      <alignment horizontal="center"/>
    </xf>
    <xf numFmtId="0" fontId="6" fillId="5" borderId="0" xfId="0" applyFont="1" applyFill="1" applyAlignment="1">
      <alignment horizontal="center"/>
    </xf>
    <xf numFmtId="0" fontId="8" fillId="5" borderId="0" xfId="0" applyFont="1" applyFill="1" applyAlignment="1">
      <alignment horizontal="left" vertical="center"/>
    </xf>
    <xf numFmtId="0" fontId="8" fillId="5" borderId="0" xfId="0" applyFont="1" applyFill="1" applyAlignment="1">
      <alignment horizontal="center" vertical="center" wrapText="1"/>
    </xf>
    <xf numFmtId="0" fontId="6" fillId="5" borderId="0" xfId="0" applyFont="1" applyFill="1" applyAlignment="1">
      <alignment horizontal="left"/>
    </xf>
    <xf numFmtId="0" fontId="6" fillId="5" borderId="0" xfId="0" applyFont="1" applyFill="1"/>
    <xf numFmtId="0" fontId="8" fillId="0" borderId="0" xfId="0" applyFont="1" applyAlignment="1">
      <alignment horizontal="left" vertical="center"/>
    </xf>
    <xf numFmtId="0" fontId="8" fillId="0" borderId="0" xfId="0" applyFont="1" applyAlignment="1">
      <alignment horizontal="center" vertical="center" wrapText="1"/>
    </xf>
    <xf numFmtId="164" fontId="6" fillId="0" borderId="0" xfId="0" applyNumberFormat="1" applyFont="1" applyAlignment="1">
      <alignment horizontal="right"/>
    </xf>
    <xf numFmtId="0" fontId="4" fillId="0" borderId="0" xfId="0" applyFont="1" applyAlignment="1">
      <alignment horizontal="right"/>
    </xf>
    <xf numFmtId="0" fontId="8" fillId="5" borderId="0" xfId="0" applyFont="1" applyFill="1" applyAlignment="1">
      <alignment horizontal="right" vertical="center"/>
    </xf>
    <xf numFmtId="0" fontId="8" fillId="0" borderId="0" xfId="0" applyFont="1" applyAlignment="1">
      <alignment horizontal="right" vertical="center"/>
    </xf>
    <xf numFmtId="0" fontId="6" fillId="0" borderId="0" xfId="0" applyFont="1" applyAlignment="1">
      <alignment horizontal="right" vertical="center" wrapText="1"/>
    </xf>
    <xf numFmtId="0" fontId="6" fillId="0" borderId="0" xfId="0" applyFont="1" applyAlignment="1">
      <alignment horizontal="right"/>
    </xf>
    <xf numFmtId="0" fontId="8" fillId="5" borderId="0" xfId="0" applyFont="1" applyFill="1" applyAlignment="1">
      <alignment horizontal="right" vertical="center" wrapText="1"/>
    </xf>
    <xf numFmtId="164" fontId="6" fillId="0" borderId="0" xfId="0" applyNumberFormat="1" applyFont="1"/>
    <xf numFmtId="164" fontId="6" fillId="6" borderId="0" xfId="0" applyNumberFormat="1" applyFont="1" applyFill="1" applyAlignment="1">
      <alignment horizontal="right"/>
    </xf>
    <xf numFmtId="164" fontId="6" fillId="6" borderId="0" xfId="0" applyNumberFormat="1" applyFont="1" applyFill="1"/>
    <xf numFmtId="164" fontId="6" fillId="7" borderId="0" xfId="0" applyNumberFormat="1" applyFont="1" applyFill="1" applyAlignment="1">
      <alignment horizontal="right"/>
    </xf>
    <xf numFmtId="0" fontId="6" fillId="0" borderId="0" xfId="0" applyFont="1" applyAlignment="1">
      <alignment horizontal="center" vertical="center" wrapText="1"/>
    </xf>
    <xf numFmtId="0" fontId="9" fillId="0" borderId="0" xfId="3" applyFont="1" applyFill="1" applyAlignment="1">
      <alignment horizontal="center"/>
    </xf>
    <xf numFmtId="0" fontId="10" fillId="0" borderId="0" xfId="2" applyFont="1" applyFill="1" applyAlignment="1">
      <alignment horizontal="center"/>
    </xf>
    <xf numFmtId="0" fontId="4" fillId="0" borderId="0" xfId="0" applyFont="1" applyAlignment="1">
      <alignment horizontal="left"/>
    </xf>
    <xf numFmtId="0" fontId="1" fillId="0" borderId="0" xfId="1" applyBorder="1" applyAlignment="1">
      <alignment horizontal="left"/>
    </xf>
    <xf numFmtId="0" fontId="8" fillId="0" borderId="0" xfId="0" applyFont="1" applyAlignment="1">
      <alignment horizontal="right" vertical="center" wrapText="1"/>
    </xf>
    <xf numFmtId="0" fontId="8" fillId="5" borderId="0" xfId="0" applyFont="1" applyFill="1" applyAlignment="1">
      <alignment vertical="center"/>
    </xf>
    <xf numFmtId="0" fontId="8" fillId="5" borderId="0" xfId="0" applyFont="1" applyFill="1" applyAlignment="1">
      <alignment vertical="center" wrapText="1"/>
    </xf>
    <xf numFmtId="0" fontId="7" fillId="0" borderId="0" xfId="0" applyFont="1" applyAlignment="1">
      <alignment horizontal="left" vertical="center"/>
    </xf>
    <xf numFmtId="0" fontId="0" fillId="0" borderId="0" xfId="0" applyAlignment="1">
      <alignment horizontal="right"/>
    </xf>
    <xf numFmtId="0" fontId="6" fillId="5" borderId="0" xfId="0" applyFont="1" applyFill="1" applyAlignment="1">
      <alignment horizontal="right"/>
    </xf>
    <xf numFmtId="0" fontId="6" fillId="8" borderId="0" xfId="0" applyFont="1" applyFill="1" applyAlignment="1">
      <alignment horizontal="left"/>
    </xf>
    <xf numFmtId="164" fontId="6" fillId="8" borderId="0" xfId="0" applyNumberFormat="1" applyFont="1" applyFill="1" applyAlignment="1">
      <alignment horizontal="right"/>
    </xf>
    <xf numFmtId="164" fontId="11" fillId="8" borderId="0" xfId="0" applyNumberFormat="1" applyFont="1" applyFill="1" applyAlignment="1">
      <alignment horizontal="right"/>
    </xf>
    <xf numFmtId="0" fontId="12" fillId="5" borderId="0" xfId="0" applyFont="1" applyFill="1" applyAlignment="1">
      <alignment horizontal="right" vertical="center" wrapText="1"/>
    </xf>
    <xf numFmtId="0" fontId="11" fillId="0" borderId="0" xfId="0" applyFont="1" applyAlignment="1">
      <alignment horizontal="left"/>
    </xf>
    <xf numFmtId="164" fontId="6" fillId="9" borderId="0" xfId="0" applyNumberFormat="1" applyFont="1" applyFill="1" applyAlignment="1">
      <alignment horizontal="right"/>
    </xf>
    <xf numFmtId="0" fontId="6" fillId="9" borderId="0" xfId="0" applyFont="1" applyFill="1" applyAlignment="1">
      <alignment horizontal="center"/>
    </xf>
    <xf numFmtId="1" fontId="6" fillId="9" borderId="0" xfId="0" applyNumberFormat="1" applyFont="1" applyFill="1" applyAlignment="1">
      <alignment horizontal="right"/>
    </xf>
    <xf numFmtId="0" fontId="4" fillId="0" borderId="0" xfId="0" applyFont="1" applyAlignment="1">
      <alignment horizontal="center"/>
    </xf>
    <xf numFmtId="0" fontId="11" fillId="0" borderId="0" xfId="0" applyFont="1"/>
    <xf numFmtId="0" fontId="7" fillId="0" borderId="0" xfId="0" applyFont="1"/>
    <xf numFmtId="165" fontId="6" fillId="6" borderId="0" xfId="4" applyNumberFormat="1" applyFont="1" applyFill="1" applyAlignment="1">
      <alignment horizontal="right"/>
    </xf>
    <xf numFmtId="165" fontId="0" fillId="0" borderId="0" xfId="4" applyNumberFormat="1" applyFont="1" applyAlignment="1">
      <alignment horizontal="right"/>
    </xf>
    <xf numFmtId="165" fontId="6" fillId="5" borderId="0" xfId="4" applyNumberFormat="1" applyFont="1" applyFill="1" applyAlignment="1">
      <alignment horizontal="center"/>
    </xf>
    <xf numFmtId="165" fontId="6" fillId="5" borderId="0" xfId="4" applyNumberFormat="1" applyFont="1" applyFill="1" applyAlignment="1">
      <alignment horizontal="left"/>
    </xf>
    <xf numFmtId="165" fontId="4" fillId="6" borderId="0" xfId="4" applyNumberFormat="1" applyFont="1" applyFill="1" applyAlignment="1">
      <alignment horizontal="right"/>
    </xf>
    <xf numFmtId="166" fontId="6" fillId="0" borderId="0" xfId="0" applyNumberFormat="1" applyFont="1"/>
    <xf numFmtId="0" fontId="8" fillId="5" borderId="0" xfId="0" applyFont="1" applyFill="1" applyAlignment="1">
      <alignment horizontal="center" vertical="center"/>
    </xf>
    <xf numFmtId="0" fontId="6" fillId="0" borderId="0" xfId="0" applyFont="1" applyAlignment="1">
      <alignment horizontal="left" wrapText="1"/>
    </xf>
    <xf numFmtId="2" fontId="6" fillId="0" borderId="0" xfId="0" applyNumberFormat="1" applyFont="1"/>
    <xf numFmtId="2" fontId="0" fillId="0" borderId="0" xfId="0" applyNumberFormat="1"/>
    <xf numFmtId="2" fontId="8" fillId="5" borderId="0" xfId="0" applyNumberFormat="1" applyFont="1" applyFill="1" applyAlignment="1">
      <alignment horizontal="right" vertical="center" wrapText="1"/>
    </xf>
    <xf numFmtId="2" fontId="4" fillId="0" borderId="0" xfId="0" applyNumberFormat="1" applyFont="1" applyAlignment="1">
      <alignment horizontal="right"/>
    </xf>
    <xf numFmtId="2" fontId="6" fillId="6" borderId="0" xfId="0" applyNumberFormat="1" applyFont="1" applyFill="1"/>
    <xf numFmtId="2" fontId="8" fillId="5" borderId="0" xfId="0" applyNumberFormat="1" applyFont="1" applyFill="1" applyAlignment="1">
      <alignment horizontal="left" vertical="center"/>
    </xf>
    <xf numFmtId="2" fontId="8" fillId="5" borderId="0" xfId="0" applyNumberFormat="1" applyFont="1" applyFill="1" applyAlignment="1">
      <alignment horizontal="right" vertical="center"/>
    </xf>
    <xf numFmtId="2" fontId="6" fillId="5" borderId="0" xfId="0" applyNumberFormat="1" applyFont="1" applyFill="1"/>
    <xf numFmtId="2" fontId="6" fillId="0" borderId="0" xfId="0" applyNumberFormat="1" applyFont="1" applyAlignment="1">
      <alignment horizontal="left"/>
    </xf>
    <xf numFmtId="1" fontId="6" fillId="0" borderId="0" xfId="0" applyNumberFormat="1" applyFont="1"/>
    <xf numFmtId="1" fontId="6" fillId="5" borderId="0" xfId="0" applyNumberFormat="1" applyFont="1" applyFill="1" applyAlignment="1">
      <alignment horizontal="center"/>
    </xf>
    <xf numFmtId="1" fontId="6" fillId="2" borderId="0" xfId="0" applyNumberFormat="1" applyFont="1" applyFill="1" applyAlignment="1">
      <alignment horizontal="center" vertical="center" wrapText="1"/>
    </xf>
    <xf numFmtId="1" fontId="6" fillId="0" borderId="0" xfId="0" applyNumberFormat="1" applyFont="1" applyFill="1" applyAlignment="1">
      <alignment horizontal="center" vertical="center" wrapText="1"/>
    </xf>
    <xf numFmtId="2" fontId="6" fillId="0" borderId="0" xfId="0" applyNumberFormat="1" applyFont="1" applyFill="1"/>
    <xf numFmtId="164" fontId="6" fillId="0" borderId="0" xfId="0" applyNumberFormat="1" applyFont="1" applyFill="1"/>
    <xf numFmtId="164" fontId="6" fillId="0" borderId="0" xfId="0" applyNumberFormat="1" applyFont="1" applyFill="1" applyAlignment="1">
      <alignment horizontal="right"/>
    </xf>
    <xf numFmtId="0" fontId="11" fillId="10" borderId="0" xfId="0" applyFont="1" applyFill="1"/>
    <xf numFmtId="0" fontId="6" fillId="0" borderId="0" xfId="0" applyFont="1" applyFill="1" applyAlignment="1">
      <alignment horizontal="left"/>
    </xf>
    <xf numFmtId="0" fontId="6" fillId="0" borderId="0" xfId="0" applyFont="1" applyFill="1" applyAlignment="1">
      <alignment horizontal="right" vertical="center" wrapText="1"/>
    </xf>
    <xf numFmtId="0" fontId="15" fillId="0" borderId="0" xfId="0" applyFont="1" applyAlignment="1">
      <alignment horizontal="left"/>
    </xf>
    <xf numFmtId="0" fontId="15" fillId="0" borderId="0" xfId="0" applyFont="1"/>
    <xf numFmtId="0" fontId="15" fillId="0" borderId="0" xfId="0" applyFont="1" applyFill="1"/>
    <xf numFmtId="0" fontId="17" fillId="0" borderId="0" xfId="0" applyFont="1" applyAlignment="1">
      <alignment vertical="center"/>
    </xf>
    <xf numFmtId="0" fontId="18" fillId="0" borderId="0" xfId="0" applyFont="1" applyAlignment="1">
      <alignment vertical="center" wrapText="1"/>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24" fillId="0" borderId="1" xfId="0" applyFont="1" applyBorder="1" applyAlignment="1">
      <alignment horizontal="center" vertical="center" wrapText="1"/>
    </xf>
    <xf numFmtId="0" fontId="21" fillId="0" borderId="0" xfId="0" applyFont="1" applyAlignment="1">
      <alignment vertical="center" wrapText="1"/>
    </xf>
    <xf numFmtId="0" fontId="16" fillId="0" borderId="0" xfId="0" applyFont="1"/>
    <xf numFmtId="0" fontId="25" fillId="0" borderId="0" xfId="0" applyFont="1" applyAlignment="1">
      <alignment vertical="center"/>
    </xf>
    <xf numFmtId="0" fontId="21" fillId="0" borderId="0" xfId="0" applyFont="1" applyAlignment="1">
      <alignment horizontal="left" vertical="center" wrapText="1"/>
    </xf>
    <xf numFmtId="0" fontId="6" fillId="10" borderId="0" xfId="0" applyFont="1" applyFill="1" applyAlignment="1">
      <alignment horizontal="left" vertical="center" wrapText="1"/>
    </xf>
    <xf numFmtId="0" fontId="6" fillId="10" borderId="0" xfId="0" applyFont="1" applyFill="1" applyAlignment="1">
      <alignment horizontal="left" vertical="center"/>
    </xf>
  </cellXfs>
  <cellStyles count="5">
    <cellStyle name="Gut" xfId="2" builtinId="26"/>
    <cellStyle name="Komma" xfId="4" builtinId="3"/>
    <cellStyle name="Link" xfId="1" builtinId="8"/>
    <cellStyle name="Schlecht" xfId="3" builtinId="27"/>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EU-Potential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'Total Energy Potential'!$E$1</c:f>
              <c:strCache>
                <c:ptCount val="1"/>
                <c:pt idx="0">
                  <c:v>Total Theoretical Potential</c:v>
                </c:pt>
              </c:strCache>
            </c:strRef>
          </c:tx>
          <c:spPr>
            <a:solidFill>
              <a:schemeClr val="bg1">
                <a:lumMod val="65000"/>
              </a:schemeClr>
            </a:solidFill>
            <a:ln>
              <a:noFill/>
            </a:ln>
            <a:effectLst/>
          </c:spPr>
          <c:invertIfNegative val="0"/>
          <c:cat>
            <c:strRef>
              <c:f>'Total Energy Potential'!$C$4:$C$30</c:f>
              <c:strCache>
                <c:ptCount val="27"/>
                <c:pt idx="0">
                  <c:v>BE</c:v>
                </c:pt>
                <c:pt idx="1">
                  <c:v>BG</c:v>
                </c:pt>
                <c:pt idx="2">
                  <c:v>DK</c:v>
                </c:pt>
                <c:pt idx="3">
                  <c:v>DE</c:v>
                </c:pt>
                <c:pt idx="4">
                  <c:v>EE</c:v>
                </c:pt>
                <c:pt idx="5">
                  <c:v>FI</c:v>
                </c:pt>
                <c:pt idx="6">
                  <c:v>FR</c:v>
                </c:pt>
                <c:pt idx="7">
                  <c:v>GR</c:v>
                </c:pt>
                <c:pt idx="8">
                  <c:v>IE</c:v>
                </c:pt>
                <c:pt idx="9">
                  <c:v>IT</c:v>
                </c:pt>
                <c:pt idx="10">
                  <c:v>HR</c:v>
                </c:pt>
                <c:pt idx="11">
                  <c:v>LV</c:v>
                </c:pt>
                <c:pt idx="12">
                  <c:v>LT</c:v>
                </c:pt>
                <c:pt idx="13">
                  <c:v>LU</c:v>
                </c:pt>
                <c:pt idx="14">
                  <c:v>MT</c:v>
                </c:pt>
                <c:pt idx="15">
                  <c:v>NL</c:v>
                </c:pt>
                <c:pt idx="16">
                  <c:v>AT</c:v>
                </c:pt>
                <c:pt idx="17">
                  <c:v>PL</c:v>
                </c:pt>
                <c:pt idx="18">
                  <c:v>PT</c:v>
                </c:pt>
                <c:pt idx="19">
                  <c:v>RO</c:v>
                </c:pt>
                <c:pt idx="20">
                  <c:v>SE</c:v>
                </c:pt>
                <c:pt idx="21">
                  <c:v>SK</c:v>
                </c:pt>
                <c:pt idx="22">
                  <c:v>SI</c:v>
                </c:pt>
                <c:pt idx="23">
                  <c:v>ES</c:v>
                </c:pt>
                <c:pt idx="24">
                  <c:v>CZ</c:v>
                </c:pt>
                <c:pt idx="25">
                  <c:v>HU</c:v>
                </c:pt>
                <c:pt idx="26">
                  <c:v>CY</c:v>
                </c:pt>
              </c:strCache>
            </c:strRef>
          </c:cat>
          <c:val>
            <c:numRef>
              <c:f>'Total Energy Potential'!$E$4:$E$30</c:f>
              <c:numCache>
                <c:formatCode>_-* #,##0.0_-;\-* #,##0.0_-;_-* "-"??_-;_-@_-</c:formatCode>
                <c:ptCount val="27"/>
                <c:pt idx="1">
                  <c:v>49.828291647501707</c:v>
                </c:pt>
                <c:pt idx="3">
                  <c:v>2799.8276121817248</c:v>
                </c:pt>
                <c:pt idx="4">
                  <c:v>152.07920998767966</c:v>
                </c:pt>
                <c:pt idx="5">
                  <c:v>345.48001290622858</c:v>
                </c:pt>
                <c:pt idx="6">
                  <c:v>26739.432269606434</c:v>
                </c:pt>
                <c:pt idx="7">
                  <c:v>2738.3017074794661</c:v>
                </c:pt>
                <c:pt idx="8">
                  <c:v>1025.2611330509926</c:v>
                </c:pt>
                <c:pt idx="9">
                  <c:v>9160.8174978182724</c:v>
                </c:pt>
                <c:pt idx="10">
                  <c:v>1195.6587895071866</c:v>
                </c:pt>
                <c:pt idx="11">
                  <c:v>347.18714997159475</c:v>
                </c:pt>
                <c:pt idx="12">
                  <c:v>306.90217655030796</c:v>
                </c:pt>
                <c:pt idx="15">
                  <c:v>7501.193911026694</c:v>
                </c:pt>
                <c:pt idx="17">
                  <c:v>582.96829047227925</c:v>
                </c:pt>
                <c:pt idx="18">
                  <c:v>4791.8128594267628</c:v>
                </c:pt>
                <c:pt idx="19">
                  <c:v>7968.0919327515412</c:v>
                </c:pt>
                <c:pt idx="20">
                  <c:v>2283.9097840937716</c:v>
                </c:pt>
                <c:pt idx="23">
                  <c:v>2624.8773948398357</c:v>
                </c:pt>
              </c:numCache>
            </c:numRef>
          </c:val>
          <c:extLst>
            <c:ext xmlns:c16="http://schemas.microsoft.com/office/drawing/2014/chart" uri="{C3380CC4-5D6E-409C-BE32-E72D297353CC}">
              <c16:uniqueId val="{00000000-7F3C-4773-8ABA-CD0D4AE8D45A}"/>
            </c:ext>
          </c:extLst>
        </c:ser>
        <c:ser>
          <c:idx val="1"/>
          <c:order val="1"/>
          <c:tx>
            <c:strRef>
              <c:f>'Total Energy Potential'!$F$1</c:f>
              <c:strCache>
                <c:ptCount val="1"/>
                <c:pt idx="0">
                  <c:v>Total Withdrawl Potential</c:v>
                </c:pt>
              </c:strCache>
            </c:strRef>
          </c:tx>
          <c:spPr>
            <a:solidFill>
              <a:schemeClr val="accent6">
                <a:lumMod val="40000"/>
                <a:lumOff val="60000"/>
              </a:schemeClr>
            </a:solidFill>
            <a:ln>
              <a:noFill/>
            </a:ln>
            <a:effectLst/>
          </c:spPr>
          <c:invertIfNegative val="0"/>
          <c:cat>
            <c:strRef>
              <c:f>'Total Energy Potential'!$C$4:$C$30</c:f>
              <c:strCache>
                <c:ptCount val="27"/>
                <c:pt idx="0">
                  <c:v>BE</c:v>
                </c:pt>
                <c:pt idx="1">
                  <c:v>BG</c:v>
                </c:pt>
                <c:pt idx="2">
                  <c:v>DK</c:v>
                </c:pt>
                <c:pt idx="3">
                  <c:v>DE</c:v>
                </c:pt>
                <c:pt idx="4">
                  <c:v>EE</c:v>
                </c:pt>
                <c:pt idx="5">
                  <c:v>FI</c:v>
                </c:pt>
                <c:pt idx="6">
                  <c:v>FR</c:v>
                </c:pt>
                <c:pt idx="7">
                  <c:v>GR</c:v>
                </c:pt>
                <c:pt idx="8">
                  <c:v>IE</c:v>
                </c:pt>
                <c:pt idx="9">
                  <c:v>IT</c:v>
                </c:pt>
                <c:pt idx="10">
                  <c:v>HR</c:v>
                </c:pt>
                <c:pt idx="11">
                  <c:v>LV</c:v>
                </c:pt>
                <c:pt idx="12">
                  <c:v>LT</c:v>
                </c:pt>
                <c:pt idx="13">
                  <c:v>LU</c:v>
                </c:pt>
                <c:pt idx="14">
                  <c:v>MT</c:v>
                </c:pt>
                <c:pt idx="15">
                  <c:v>NL</c:v>
                </c:pt>
                <c:pt idx="16">
                  <c:v>AT</c:v>
                </c:pt>
                <c:pt idx="17">
                  <c:v>PL</c:v>
                </c:pt>
                <c:pt idx="18">
                  <c:v>PT</c:v>
                </c:pt>
                <c:pt idx="19">
                  <c:v>RO</c:v>
                </c:pt>
                <c:pt idx="20">
                  <c:v>SE</c:v>
                </c:pt>
                <c:pt idx="21">
                  <c:v>SK</c:v>
                </c:pt>
                <c:pt idx="22">
                  <c:v>SI</c:v>
                </c:pt>
                <c:pt idx="23">
                  <c:v>ES</c:v>
                </c:pt>
                <c:pt idx="24">
                  <c:v>CZ</c:v>
                </c:pt>
                <c:pt idx="25">
                  <c:v>HU</c:v>
                </c:pt>
                <c:pt idx="26">
                  <c:v>CY</c:v>
                </c:pt>
              </c:strCache>
            </c:strRef>
          </c:cat>
          <c:val>
            <c:numRef>
              <c:f>'Total Energy Potential'!$F$4:$F$30</c:f>
              <c:numCache>
                <c:formatCode>_-* #,##0.0_-;\-* #,##0.0_-;_-* "-"??_-;_-@_-</c:formatCode>
                <c:ptCount val="27"/>
                <c:pt idx="1">
                  <c:v>9.9656583295003411</c:v>
                </c:pt>
                <c:pt idx="3">
                  <c:v>559.96552243634494</c:v>
                </c:pt>
                <c:pt idx="4">
                  <c:v>30.415841997535932</c:v>
                </c:pt>
                <c:pt idx="5">
                  <c:v>69.096002581245727</c:v>
                </c:pt>
                <c:pt idx="6">
                  <c:v>5347.8864539212864</c:v>
                </c:pt>
                <c:pt idx="7">
                  <c:v>547.66034149589325</c:v>
                </c:pt>
                <c:pt idx="8">
                  <c:v>205.05222661019849</c:v>
                </c:pt>
                <c:pt idx="9">
                  <c:v>1832.1634995636548</c:v>
                </c:pt>
                <c:pt idx="10">
                  <c:v>239.13175790143731</c:v>
                </c:pt>
                <c:pt idx="11">
                  <c:v>69.437429994318961</c:v>
                </c:pt>
                <c:pt idx="12">
                  <c:v>61.380435310061593</c:v>
                </c:pt>
                <c:pt idx="15">
                  <c:v>1500.2387822053386</c:v>
                </c:pt>
                <c:pt idx="17">
                  <c:v>116.59365809445586</c:v>
                </c:pt>
                <c:pt idx="18">
                  <c:v>958.36257188535239</c:v>
                </c:pt>
                <c:pt idx="19">
                  <c:v>1593.6183865503083</c:v>
                </c:pt>
                <c:pt idx="20">
                  <c:v>456.78195681875428</c:v>
                </c:pt>
                <c:pt idx="23">
                  <c:v>524.97547896796709</c:v>
                </c:pt>
              </c:numCache>
            </c:numRef>
          </c:val>
          <c:extLst>
            <c:ext xmlns:c16="http://schemas.microsoft.com/office/drawing/2014/chart" uri="{C3380CC4-5D6E-409C-BE32-E72D297353CC}">
              <c16:uniqueId val="{00000001-7F3C-4773-8ABA-CD0D4AE8D45A}"/>
            </c:ext>
          </c:extLst>
        </c:ser>
        <c:ser>
          <c:idx val="2"/>
          <c:order val="2"/>
          <c:tx>
            <c:strRef>
              <c:f>'Total Energy Potential'!$H$1</c:f>
              <c:strCache>
                <c:ptCount val="1"/>
                <c:pt idx="0">
                  <c:v>Total Energy Potential</c:v>
                </c:pt>
              </c:strCache>
            </c:strRef>
          </c:tx>
          <c:spPr>
            <a:solidFill>
              <a:schemeClr val="tx2"/>
            </a:solidFill>
            <a:ln>
              <a:noFill/>
            </a:ln>
            <a:effectLst/>
          </c:spPr>
          <c:invertIfNegative val="0"/>
          <c:cat>
            <c:strRef>
              <c:f>'Total Energy Potential'!$C$4:$C$30</c:f>
              <c:strCache>
                <c:ptCount val="27"/>
                <c:pt idx="0">
                  <c:v>BE</c:v>
                </c:pt>
                <c:pt idx="1">
                  <c:v>BG</c:v>
                </c:pt>
                <c:pt idx="2">
                  <c:v>DK</c:v>
                </c:pt>
                <c:pt idx="3">
                  <c:v>DE</c:v>
                </c:pt>
                <c:pt idx="4">
                  <c:v>EE</c:v>
                </c:pt>
                <c:pt idx="5">
                  <c:v>FI</c:v>
                </c:pt>
                <c:pt idx="6">
                  <c:v>FR</c:v>
                </c:pt>
                <c:pt idx="7">
                  <c:v>GR</c:v>
                </c:pt>
                <c:pt idx="8">
                  <c:v>IE</c:v>
                </c:pt>
                <c:pt idx="9">
                  <c:v>IT</c:v>
                </c:pt>
                <c:pt idx="10">
                  <c:v>HR</c:v>
                </c:pt>
                <c:pt idx="11">
                  <c:v>LV</c:v>
                </c:pt>
                <c:pt idx="12">
                  <c:v>LT</c:v>
                </c:pt>
                <c:pt idx="13">
                  <c:v>LU</c:v>
                </c:pt>
                <c:pt idx="14">
                  <c:v>MT</c:v>
                </c:pt>
                <c:pt idx="15">
                  <c:v>NL</c:v>
                </c:pt>
                <c:pt idx="16">
                  <c:v>AT</c:v>
                </c:pt>
                <c:pt idx="17">
                  <c:v>PL</c:v>
                </c:pt>
                <c:pt idx="18">
                  <c:v>PT</c:v>
                </c:pt>
                <c:pt idx="19">
                  <c:v>RO</c:v>
                </c:pt>
                <c:pt idx="20">
                  <c:v>SE</c:v>
                </c:pt>
                <c:pt idx="21">
                  <c:v>SK</c:v>
                </c:pt>
                <c:pt idx="22">
                  <c:v>SI</c:v>
                </c:pt>
                <c:pt idx="23">
                  <c:v>ES</c:v>
                </c:pt>
                <c:pt idx="24">
                  <c:v>CZ</c:v>
                </c:pt>
                <c:pt idx="25">
                  <c:v>HU</c:v>
                </c:pt>
                <c:pt idx="26">
                  <c:v>CY</c:v>
                </c:pt>
              </c:strCache>
            </c:strRef>
          </c:cat>
          <c:val>
            <c:numRef>
              <c:f>'Total Energy Potential'!$G$4:$G$30</c:f>
              <c:numCache>
                <c:formatCode>_-* #,##0.0_-;\-* #,##0.0_-;_-* "-"??_-;_-@_-</c:formatCode>
                <c:ptCount val="27"/>
                <c:pt idx="1">
                  <c:v>4.4845462482751541</c:v>
                </c:pt>
                <c:pt idx="3">
                  <c:v>251.9844850963552</c:v>
                </c:pt>
                <c:pt idx="4">
                  <c:v>13.687128898891171</c:v>
                </c:pt>
                <c:pt idx="5">
                  <c:v>31.093201161560575</c:v>
                </c:pt>
                <c:pt idx="6">
                  <c:v>2406.5489042645795</c:v>
                </c:pt>
                <c:pt idx="7">
                  <c:v>246.44715367315194</c:v>
                </c:pt>
                <c:pt idx="8">
                  <c:v>92.273501974589323</c:v>
                </c:pt>
                <c:pt idx="9">
                  <c:v>824.47357480364474</c:v>
                </c:pt>
                <c:pt idx="10">
                  <c:v>107.60929105564679</c:v>
                </c:pt>
                <c:pt idx="11">
                  <c:v>31.246843497443528</c:v>
                </c:pt>
                <c:pt idx="12">
                  <c:v>27.621195889527716</c:v>
                </c:pt>
                <c:pt idx="15">
                  <c:v>675.10745199240239</c:v>
                </c:pt>
                <c:pt idx="17">
                  <c:v>52.467146142505136</c:v>
                </c:pt>
                <c:pt idx="18">
                  <c:v>431.26315734840858</c:v>
                </c:pt>
                <c:pt idx="19">
                  <c:v>717.12827394763872</c:v>
                </c:pt>
                <c:pt idx="20">
                  <c:v>205.55188056843949</c:v>
                </c:pt>
                <c:pt idx="23">
                  <c:v>236.23896553558518</c:v>
                </c:pt>
              </c:numCache>
            </c:numRef>
          </c:val>
          <c:extLst>
            <c:ext xmlns:c16="http://schemas.microsoft.com/office/drawing/2014/chart" uri="{C3380CC4-5D6E-409C-BE32-E72D297353CC}">
              <c16:uniqueId val="{00000002-7F3C-4773-8ABA-CD0D4AE8D45A}"/>
            </c:ext>
          </c:extLst>
        </c:ser>
        <c:dLbls>
          <c:showLegendKey val="0"/>
          <c:showVal val="0"/>
          <c:showCatName val="0"/>
          <c:showSerName val="0"/>
          <c:showPercent val="0"/>
          <c:showBubbleSize val="0"/>
        </c:dLbls>
        <c:gapWidth val="219"/>
        <c:overlap val="100"/>
        <c:axId val="896767776"/>
        <c:axId val="896771384"/>
      </c:barChart>
      <c:catAx>
        <c:axId val="89676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771384"/>
        <c:crosses val="autoZero"/>
        <c:auto val="1"/>
        <c:lblAlgn val="ctr"/>
        <c:lblOffset val="100"/>
        <c:noMultiLvlLbl val="0"/>
      </c:catAx>
      <c:valAx>
        <c:axId val="896771384"/>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strRef>
              <c:f>'Total Energy Potential'!$G$2</c:f>
              <c:strCache>
                <c:ptCount val="1"/>
                <c:pt idx="0">
                  <c:v>MW</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76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Croatia!$T$6</c:f>
              <c:strCache>
                <c:ptCount val="1"/>
                <c:pt idx="0">
                  <c:v>Energy Potential</c:v>
                </c:pt>
              </c:strCache>
            </c:strRef>
          </c:tx>
          <c:spPr>
            <a:solidFill>
              <a:schemeClr val="accent1"/>
            </a:solidFill>
            <a:ln>
              <a:noFill/>
            </a:ln>
            <a:effectLst/>
          </c:spPr>
          <c:invertIfNegative val="0"/>
          <c:cat>
            <c:strRef>
              <c:f>Croatia!$C$8</c:f>
              <c:strCache>
                <c:ptCount val="1"/>
                <c:pt idx="0">
                  <c:v>Neretva</c:v>
                </c:pt>
              </c:strCache>
            </c:strRef>
          </c:cat>
          <c:val>
            <c:numRef>
              <c:f>Croatia!$T$8</c:f>
              <c:numCache>
                <c:formatCode>0.0</c:formatCode>
                <c:ptCount val="1"/>
                <c:pt idx="0">
                  <c:v>860.87432844517434</c:v>
                </c:pt>
              </c:numCache>
            </c:numRef>
          </c:val>
          <c:extLst>
            <c:ext xmlns:c16="http://schemas.microsoft.com/office/drawing/2014/chart" uri="{C3380CC4-5D6E-409C-BE32-E72D297353CC}">
              <c16:uniqueId val="{00000000-CF76-4AB6-9FDA-61F8475EE66B}"/>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Croatia!$T$7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Estonia!$N$6</c:f>
              <c:strCache>
                <c:ptCount val="1"/>
                <c:pt idx="0">
                  <c:v>Theoretical Potential</c:v>
                </c:pt>
              </c:strCache>
            </c:strRef>
          </c:tx>
          <c:spPr>
            <a:solidFill>
              <a:schemeClr val="accent1"/>
            </a:solidFill>
            <a:ln>
              <a:noFill/>
            </a:ln>
            <a:effectLst/>
          </c:spPr>
          <c:invertIfNegative val="0"/>
          <c:cat>
            <c:strRef>
              <c:f>Estonia!$C$8:$C$9</c:f>
              <c:strCache>
                <c:ptCount val="2"/>
                <c:pt idx="0">
                  <c:v>Pärnu</c:v>
                </c:pt>
                <c:pt idx="1">
                  <c:v>Narva</c:v>
                </c:pt>
              </c:strCache>
            </c:strRef>
          </c:cat>
          <c:val>
            <c:numRef>
              <c:f>Estonia!$N$8:$N$9</c:f>
              <c:numCache>
                <c:formatCode>0.0</c:formatCode>
                <c:ptCount val="2"/>
                <c:pt idx="0">
                  <c:v>24.131245579739904</c:v>
                </c:pt>
                <c:pt idx="1">
                  <c:v>127.94796440793976</c:v>
                </c:pt>
              </c:numCache>
            </c:numRef>
          </c:val>
          <c:extLst>
            <c:ext xmlns:c16="http://schemas.microsoft.com/office/drawing/2014/chart" uri="{C3380CC4-5D6E-409C-BE32-E72D297353CC}">
              <c16:uniqueId val="{00000000-69FA-45A4-AEE5-0118F3AE617D}"/>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Estonia!$N$7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Estonia!$P$6</c:f>
              <c:strCache>
                <c:ptCount val="1"/>
                <c:pt idx="0">
                  <c:v>Withdrawl Potential</c:v>
                </c:pt>
              </c:strCache>
            </c:strRef>
          </c:tx>
          <c:spPr>
            <a:solidFill>
              <a:schemeClr val="accent1"/>
            </a:solidFill>
            <a:ln>
              <a:noFill/>
            </a:ln>
            <a:effectLst/>
          </c:spPr>
          <c:invertIfNegative val="0"/>
          <c:cat>
            <c:strRef>
              <c:f>Estonia!$C$8:$C$9</c:f>
              <c:strCache>
                <c:ptCount val="2"/>
                <c:pt idx="0">
                  <c:v>Pärnu</c:v>
                </c:pt>
                <c:pt idx="1">
                  <c:v>Narva</c:v>
                </c:pt>
              </c:strCache>
            </c:strRef>
          </c:cat>
          <c:val>
            <c:numRef>
              <c:f>Estonia!$P$8:$P$9</c:f>
              <c:numCache>
                <c:formatCode>0.0</c:formatCode>
                <c:ptCount val="2"/>
                <c:pt idx="0">
                  <c:v>4.8262491159479808</c:v>
                </c:pt>
                <c:pt idx="1">
                  <c:v>25.589592881587951</c:v>
                </c:pt>
              </c:numCache>
            </c:numRef>
          </c:val>
          <c:extLst>
            <c:ext xmlns:c16="http://schemas.microsoft.com/office/drawing/2014/chart" uri="{C3380CC4-5D6E-409C-BE32-E72D297353CC}">
              <c16:uniqueId val="{00000000-0E81-4E92-B9CB-E56884E790E1}"/>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Estonia!$P$7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Estonia!$R$6</c:f>
              <c:strCache>
                <c:ptCount val="1"/>
                <c:pt idx="0">
                  <c:v>Technical Potential</c:v>
                </c:pt>
              </c:strCache>
            </c:strRef>
          </c:tx>
          <c:spPr>
            <a:solidFill>
              <a:schemeClr val="accent1"/>
            </a:solidFill>
            <a:ln>
              <a:noFill/>
            </a:ln>
            <a:effectLst/>
          </c:spPr>
          <c:invertIfNegative val="0"/>
          <c:cat>
            <c:strRef>
              <c:f>Estonia!$C$8:$C$9</c:f>
              <c:strCache>
                <c:ptCount val="2"/>
                <c:pt idx="0">
                  <c:v>Pärnu</c:v>
                </c:pt>
                <c:pt idx="1">
                  <c:v>Narva</c:v>
                </c:pt>
              </c:strCache>
            </c:strRef>
          </c:cat>
          <c:val>
            <c:numRef>
              <c:f>Estonia!$R$8:$R$9</c:f>
              <c:numCache>
                <c:formatCode>0.0</c:formatCode>
                <c:ptCount val="2"/>
                <c:pt idx="0">
                  <c:v>2.1718121021765913</c:v>
                </c:pt>
                <c:pt idx="1">
                  <c:v>11.515316796714579</c:v>
                </c:pt>
              </c:numCache>
            </c:numRef>
          </c:val>
          <c:extLst>
            <c:ext xmlns:c16="http://schemas.microsoft.com/office/drawing/2014/chart" uri="{C3380CC4-5D6E-409C-BE32-E72D297353CC}">
              <c16:uniqueId val="{00000000-B4BE-468D-94D6-0CF179351920}"/>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Estonia!$R$7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Estonia!$T$6</c:f>
              <c:strCache>
                <c:ptCount val="1"/>
                <c:pt idx="0">
                  <c:v>Energy Potential</c:v>
                </c:pt>
              </c:strCache>
            </c:strRef>
          </c:tx>
          <c:spPr>
            <a:solidFill>
              <a:schemeClr val="accent1"/>
            </a:solidFill>
            <a:ln>
              <a:noFill/>
            </a:ln>
            <a:effectLst/>
          </c:spPr>
          <c:invertIfNegative val="0"/>
          <c:cat>
            <c:strRef>
              <c:f>Estonia!$C$8:$C$9</c:f>
              <c:strCache>
                <c:ptCount val="2"/>
                <c:pt idx="0">
                  <c:v>Pärnu</c:v>
                </c:pt>
                <c:pt idx="1">
                  <c:v>Narva</c:v>
                </c:pt>
              </c:strCache>
            </c:strRef>
          </c:cat>
          <c:val>
            <c:numRef>
              <c:f>Estonia!$T$8:$T$9</c:f>
              <c:numCache>
                <c:formatCode>0.0</c:formatCode>
                <c:ptCount val="2"/>
                <c:pt idx="0">
                  <c:v>17.37449681741273</c:v>
                </c:pt>
                <c:pt idx="1">
                  <c:v>92.122534373716633</c:v>
                </c:pt>
              </c:numCache>
            </c:numRef>
          </c:val>
          <c:extLst>
            <c:ext xmlns:c16="http://schemas.microsoft.com/office/drawing/2014/chart" uri="{C3380CC4-5D6E-409C-BE32-E72D297353CC}">
              <c16:uniqueId val="{00000000-5161-4684-9ED5-E51DDFA822B4}"/>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Estonia!$T$7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Finnland!$N$6</c:f>
              <c:strCache>
                <c:ptCount val="1"/>
                <c:pt idx="0">
                  <c:v>Theoretical Potential</c:v>
                </c:pt>
              </c:strCache>
            </c:strRef>
          </c:tx>
          <c:spPr>
            <a:solidFill>
              <a:schemeClr val="accent1"/>
            </a:solidFill>
            <a:ln>
              <a:noFill/>
            </a:ln>
            <a:effectLst/>
          </c:spPr>
          <c:invertIfNegative val="0"/>
          <c:cat>
            <c:strRef>
              <c:f>Finnland!$C$8:$C$12</c:f>
              <c:strCache>
                <c:ptCount val="5"/>
                <c:pt idx="0">
                  <c:v>Kemijoki</c:v>
                </c:pt>
                <c:pt idx="1">
                  <c:v>Iijoki</c:v>
                </c:pt>
                <c:pt idx="2">
                  <c:v>Oulujoki</c:v>
                </c:pt>
                <c:pt idx="3">
                  <c:v>Kokemäenjoki</c:v>
                </c:pt>
                <c:pt idx="4">
                  <c:v>Kymi</c:v>
                </c:pt>
              </c:strCache>
            </c:strRef>
          </c:cat>
          <c:val>
            <c:numRef>
              <c:f>Finnland!$N$8:$N$12</c:f>
              <c:numCache>
                <c:formatCode>0.0</c:formatCode>
                <c:ptCount val="5"/>
                <c:pt idx="0">
                  <c:v>79.004860527720737</c:v>
                </c:pt>
                <c:pt idx="1">
                  <c:v>29.001784244353182</c:v>
                </c:pt>
                <c:pt idx="2">
                  <c:v>51.968688552361392</c:v>
                </c:pt>
                <c:pt idx="3">
                  <c:v>104.37946736824094</c:v>
                </c:pt>
                <c:pt idx="4">
                  <c:v>81.125212213552359</c:v>
                </c:pt>
              </c:numCache>
            </c:numRef>
          </c:val>
          <c:extLst>
            <c:ext xmlns:c16="http://schemas.microsoft.com/office/drawing/2014/chart" uri="{C3380CC4-5D6E-409C-BE32-E72D297353CC}">
              <c16:uniqueId val="{00000000-9D3D-4C74-B9EA-519AB3437A49}"/>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Finnland!$N$7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Finnland!$P$6</c:f>
              <c:strCache>
                <c:ptCount val="1"/>
                <c:pt idx="0">
                  <c:v>Withdrawl Potential</c:v>
                </c:pt>
              </c:strCache>
            </c:strRef>
          </c:tx>
          <c:spPr>
            <a:solidFill>
              <a:schemeClr val="accent1"/>
            </a:solidFill>
            <a:ln>
              <a:noFill/>
            </a:ln>
            <a:effectLst/>
          </c:spPr>
          <c:invertIfNegative val="0"/>
          <c:cat>
            <c:strRef>
              <c:f>Finnland!$C$8:$C$12</c:f>
              <c:strCache>
                <c:ptCount val="5"/>
                <c:pt idx="0">
                  <c:v>Kemijoki</c:v>
                </c:pt>
                <c:pt idx="1">
                  <c:v>Iijoki</c:v>
                </c:pt>
                <c:pt idx="2">
                  <c:v>Oulujoki</c:v>
                </c:pt>
                <c:pt idx="3">
                  <c:v>Kokemäenjoki</c:v>
                </c:pt>
                <c:pt idx="4">
                  <c:v>Kymi</c:v>
                </c:pt>
              </c:strCache>
            </c:strRef>
          </c:cat>
          <c:val>
            <c:numRef>
              <c:f>Finnland!$P$8:$P$12</c:f>
              <c:numCache>
                <c:formatCode>0.0</c:formatCode>
                <c:ptCount val="5"/>
                <c:pt idx="0">
                  <c:v>15.800972105544147</c:v>
                </c:pt>
                <c:pt idx="1">
                  <c:v>5.8003568488706367</c:v>
                </c:pt>
                <c:pt idx="2">
                  <c:v>10.393737710472278</c:v>
                </c:pt>
                <c:pt idx="3">
                  <c:v>20.87589347364819</c:v>
                </c:pt>
                <c:pt idx="4">
                  <c:v>16.225042442710471</c:v>
                </c:pt>
              </c:numCache>
            </c:numRef>
          </c:val>
          <c:extLst>
            <c:ext xmlns:c16="http://schemas.microsoft.com/office/drawing/2014/chart" uri="{C3380CC4-5D6E-409C-BE32-E72D297353CC}">
              <c16:uniqueId val="{00000000-394A-4370-AE66-57908D7BA5A5}"/>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Finnland!$P$7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Finnland!$R$6</c:f>
              <c:strCache>
                <c:ptCount val="1"/>
                <c:pt idx="0">
                  <c:v>Technical Potential</c:v>
                </c:pt>
              </c:strCache>
            </c:strRef>
          </c:tx>
          <c:spPr>
            <a:solidFill>
              <a:schemeClr val="accent1"/>
            </a:solidFill>
            <a:ln>
              <a:noFill/>
            </a:ln>
            <a:effectLst/>
          </c:spPr>
          <c:invertIfNegative val="0"/>
          <c:cat>
            <c:strRef>
              <c:f>Finnland!$C$8:$C$12</c:f>
              <c:strCache>
                <c:ptCount val="5"/>
                <c:pt idx="0">
                  <c:v>Kemijoki</c:v>
                </c:pt>
                <c:pt idx="1">
                  <c:v>Iijoki</c:v>
                </c:pt>
                <c:pt idx="2">
                  <c:v>Oulujoki</c:v>
                </c:pt>
                <c:pt idx="3">
                  <c:v>Kokemäenjoki</c:v>
                </c:pt>
                <c:pt idx="4">
                  <c:v>Kymi</c:v>
                </c:pt>
              </c:strCache>
            </c:strRef>
          </c:cat>
          <c:val>
            <c:numRef>
              <c:f>Finnland!$R$8:$R$12</c:f>
              <c:numCache>
                <c:formatCode>0.0</c:formatCode>
                <c:ptCount val="5"/>
                <c:pt idx="0">
                  <c:v>7.1104374474948671</c:v>
                </c:pt>
                <c:pt idx="1">
                  <c:v>2.6101605819917864</c:v>
                </c:pt>
                <c:pt idx="2">
                  <c:v>4.6771819697125245</c:v>
                </c:pt>
                <c:pt idx="3">
                  <c:v>9.3941520631416857</c:v>
                </c:pt>
                <c:pt idx="4">
                  <c:v>7.301269099219712</c:v>
                </c:pt>
              </c:numCache>
            </c:numRef>
          </c:val>
          <c:extLst>
            <c:ext xmlns:c16="http://schemas.microsoft.com/office/drawing/2014/chart" uri="{C3380CC4-5D6E-409C-BE32-E72D297353CC}">
              <c16:uniqueId val="{00000000-5BAC-45C1-A00E-9A58FFE84B31}"/>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Finnland!$R$7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Finnland!$T$6</c:f>
              <c:strCache>
                <c:ptCount val="1"/>
                <c:pt idx="0">
                  <c:v>Energy Potential</c:v>
                </c:pt>
              </c:strCache>
            </c:strRef>
          </c:tx>
          <c:spPr>
            <a:solidFill>
              <a:schemeClr val="accent1"/>
            </a:solidFill>
            <a:ln>
              <a:noFill/>
            </a:ln>
            <a:effectLst/>
          </c:spPr>
          <c:invertIfNegative val="0"/>
          <c:cat>
            <c:strRef>
              <c:f>Finnland!$C$8:$C$12</c:f>
              <c:strCache>
                <c:ptCount val="5"/>
                <c:pt idx="0">
                  <c:v>Kemijoki</c:v>
                </c:pt>
                <c:pt idx="1">
                  <c:v>Iijoki</c:v>
                </c:pt>
                <c:pt idx="2">
                  <c:v>Oulujoki</c:v>
                </c:pt>
                <c:pt idx="3">
                  <c:v>Kokemäenjoki</c:v>
                </c:pt>
                <c:pt idx="4">
                  <c:v>Kymi</c:v>
                </c:pt>
              </c:strCache>
            </c:strRef>
          </c:cat>
          <c:val>
            <c:numRef>
              <c:f>Finnland!$T$8:$T$12</c:f>
              <c:numCache>
                <c:formatCode>0.0</c:formatCode>
                <c:ptCount val="5"/>
                <c:pt idx="0">
                  <c:v>56.883499579958936</c:v>
                </c:pt>
                <c:pt idx="1">
                  <c:v>20.881284655934291</c:v>
                </c:pt>
                <c:pt idx="2">
                  <c:v>37.417455757700196</c:v>
                </c:pt>
                <c:pt idx="3">
                  <c:v>75.153216505133486</c:v>
                </c:pt>
                <c:pt idx="4">
                  <c:v>58.410152793757696</c:v>
                </c:pt>
              </c:numCache>
            </c:numRef>
          </c:val>
          <c:extLst>
            <c:ext xmlns:c16="http://schemas.microsoft.com/office/drawing/2014/chart" uri="{C3380CC4-5D6E-409C-BE32-E72D297353CC}">
              <c16:uniqueId val="{00000000-24C7-4AFE-839F-78615B5D57DC}"/>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Finnland!$T$7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France!$N$6</c:f>
              <c:strCache>
                <c:ptCount val="1"/>
                <c:pt idx="0">
                  <c:v>Theoretical Potential</c:v>
                </c:pt>
              </c:strCache>
            </c:strRef>
          </c:tx>
          <c:spPr>
            <a:solidFill>
              <a:schemeClr val="accent1"/>
            </a:solidFill>
            <a:ln>
              <a:noFill/>
            </a:ln>
            <a:effectLst/>
          </c:spPr>
          <c:invertIfNegative val="0"/>
          <c:cat>
            <c:strRef>
              <c:f>France!$C$8:$C$21</c:f>
              <c:strCache>
                <c:ptCount val="14"/>
                <c:pt idx="0">
                  <c:v>Somme</c:v>
                </c:pt>
                <c:pt idx="1">
                  <c:v>Seine</c:v>
                </c:pt>
                <c:pt idx="2">
                  <c:v>Vilaine</c:v>
                </c:pt>
                <c:pt idx="3">
                  <c:v>Loire</c:v>
                </c:pt>
                <c:pt idx="4">
                  <c:v>Charente</c:v>
                </c:pt>
                <c:pt idx="5">
                  <c:v>Dordogne</c:v>
                </c:pt>
                <c:pt idx="6">
                  <c:v>Adour</c:v>
                </c:pt>
                <c:pt idx="7">
                  <c:v>Aude</c:v>
                </c:pt>
                <c:pt idx="8">
                  <c:v>Garonne</c:v>
                </c:pt>
                <c:pt idx="9">
                  <c:v>Rhône</c:v>
                </c:pt>
                <c:pt idx="10">
                  <c:v>Oyapock</c:v>
                </c:pt>
                <c:pt idx="11">
                  <c:v>Kourou</c:v>
                </c:pt>
                <c:pt idx="12">
                  <c:v>Sinnamary</c:v>
                </c:pt>
                <c:pt idx="13">
                  <c:v>Maroni</c:v>
                </c:pt>
              </c:strCache>
            </c:strRef>
          </c:cat>
          <c:val>
            <c:numRef>
              <c:f>France!$N$8:$N$21</c:f>
              <c:numCache>
                <c:formatCode>0.0</c:formatCode>
                <c:ptCount val="14"/>
                <c:pt idx="0">
                  <c:v>99.377352967145782</c:v>
                </c:pt>
                <c:pt idx="1">
                  <c:v>1505.6671071868582</c:v>
                </c:pt>
                <c:pt idx="2">
                  <c:v>158.94148657084187</c:v>
                </c:pt>
                <c:pt idx="3">
                  <c:v>2252.4403608316229</c:v>
                </c:pt>
                <c:pt idx="4">
                  <c:v>128.64586239561945</c:v>
                </c:pt>
                <c:pt idx="5">
                  <c:v>858.55494096509244</c:v>
                </c:pt>
                <c:pt idx="6">
                  <c:v>1009.4493462012319</c:v>
                </c:pt>
                <c:pt idx="7">
                  <c:v>136.26552104722794</c:v>
                </c:pt>
                <c:pt idx="8">
                  <c:v>1468.5808200718686</c:v>
                </c:pt>
                <c:pt idx="9">
                  <c:v>5727.2811421971255</c:v>
                </c:pt>
                <c:pt idx="10">
                  <c:v>1878.8980599075976</c:v>
                </c:pt>
                <c:pt idx="11">
                  <c:v>6169.4318685831613</c:v>
                </c:pt>
                <c:pt idx="12">
                  <c:v>617.71436584188916</c:v>
                </c:pt>
                <c:pt idx="13">
                  <c:v>4728.1840348391515</c:v>
                </c:pt>
              </c:numCache>
            </c:numRef>
          </c:val>
          <c:extLst>
            <c:ext xmlns:c16="http://schemas.microsoft.com/office/drawing/2014/chart" uri="{C3380CC4-5D6E-409C-BE32-E72D297353CC}">
              <c16:uniqueId val="{00000000-53AE-442D-8F0D-322F6DFB171C}"/>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France!$N$7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'Total Energy Potential'!$H$1</c:f>
          <c:strCache>
            <c:ptCount val="1"/>
            <c:pt idx="0">
              <c:v>Total Energy Potential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'Total Energy Potential'!$F$1</c:f>
              <c:strCache>
                <c:ptCount val="1"/>
                <c:pt idx="0">
                  <c:v>Total Withdrawl Potential</c:v>
                </c:pt>
              </c:strCache>
            </c:strRef>
          </c:tx>
          <c:spPr>
            <a:solidFill>
              <a:schemeClr val="accent6">
                <a:lumMod val="40000"/>
                <a:lumOff val="60000"/>
              </a:schemeClr>
            </a:solidFill>
            <a:ln>
              <a:noFill/>
            </a:ln>
            <a:effectLst/>
          </c:spPr>
          <c:invertIfNegative val="0"/>
          <c:cat>
            <c:strRef>
              <c:f>'Total Energy Potential'!$C$4:$C$30</c:f>
              <c:strCache>
                <c:ptCount val="27"/>
                <c:pt idx="0">
                  <c:v>BE</c:v>
                </c:pt>
                <c:pt idx="1">
                  <c:v>BG</c:v>
                </c:pt>
                <c:pt idx="2">
                  <c:v>DK</c:v>
                </c:pt>
                <c:pt idx="3">
                  <c:v>DE</c:v>
                </c:pt>
                <c:pt idx="4">
                  <c:v>EE</c:v>
                </c:pt>
                <c:pt idx="5">
                  <c:v>FI</c:v>
                </c:pt>
                <c:pt idx="6">
                  <c:v>FR</c:v>
                </c:pt>
                <c:pt idx="7">
                  <c:v>GR</c:v>
                </c:pt>
                <c:pt idx="8">
                  <c:v>IE</c:v>
                </c:pt>
                <c:pt idx="9">
                  <c:v>IT</c:v>
                </c:pt>
                <c:pt idx="10">
                  <c:v>HR</c:v>
                </c:pt>
                <c:pt idx="11">
                  <c:v>LV</c:v>
                </c:pt>
                <c:pt idx="12">
                  <c:v>LT</c:v>
                </c:pt>
                <c:pt idx="13">
                  <c:v>LU</c:v>
                </c:pt>
                <c:pt idx="14">
                  <c:v>MT</c:v>
                </c:pt>
                <c:pt idx="15">
                  <c:v>NL</c:v>
                </c:pt>
                <c:pt idx="16">
                  <c:v>AT</c:v>
                </c:pt>
                <c:pt idx="17">
                  <c:v>PL</c:v>
                </c:pt>
                <c:pt idx="18">
                  <c:v>PT</c:v>
                </c:pt>
                <c:pt idx="19">
                  <c:v>RO</c:v>
                </c:pt>
                <c:pt idx="20">
                  <c:v>SE</c:v>
                </c:pt>
                <c:pt idx="21">
                  <c:v>SK</c:v>
                </c:pt>
                <c:pt idx="22">
                  <c:v>SI</c:v>
                </c:pt>
                <c:pt idx="23">
                  <c:v>ES</c:v>
                </c:pt>
                <c:pt idx="24">
                  <c:v>CZ</c:v>
                </c:pt>
                <c:pt idx="25">
                  <c:v>HU</c:v>
                </c:pt>
                <c:pt idx="26">
                  <c:v>CY</c:v>
                </c:pt>
              </c:strCache>
            </c:strRef>
          </c:cat>
          <c:val>
            <c:numRef>
              <c:f>'Total Energy Potential'!$F$4:$F$30</c:f>
              <c:numCache>
                <c:formatCode>_-* #,##0.0_-;\-* #,##0.0_-;_-* "-"??_-;_-@_-</c:formatCode>
                <c:ptCount val="27"/>
                <c:pt idx="1">
                  <c:v>9.9656583295003411</c:v>
                </c:pt>
                <c:pt idx="3">
                  <c:v>559.96552243634494</c:v>
                </c:pt>
                <c:pt idx="4">
                  <c:v>30.415841997535932</c:v>
                </c:pt>
                <c:pt idx="5">
                  <c:v>69.096002581245727</c:v>
                </c:pt>
                <c:pt idx="6">
                  <c:v>5347.8864539212864</c:v>
                </c:pt>
                <c:pt idx="7">
                  <c:v>547.66034149589325</c:v>
                </c:pt>
                <c:pt idx="8">
                  <c:v>205.05222661019849</c:v>
                </c:pt>
                <c:pt idx="9">
                  <c:v>1832.1634995636548</c:v>
                </c:pt>
                <c:pt idx="10">
                  <c:v>239.13175790143731</c:v>
                </c:pt>
                <c:pt idx="11">
                  <c:v>69.437429994318961</c:v>
                </c:pt>
                <c:pt idx="12">
                  <c:v>61.380435310061593</c:v>
                </c:pt>
                <c:pt idx="15">
                  <c:v>1500.2387822053386</c:v>
                </c:pt>
                <c:pt idx="17">
                  <c:v>116.59365809445586</c:v>
                </c:pt>
                <c:pt idx="18">
                  <c:v>958.36257188535239</c:v>
                </c:pt>
                <c:pt idx="19">
                  <c:v>1593.6183865503083</c:v>
                </c:pt>
                <c:pt idx="20">
                  <c:v>456.78195681875428</c:v>
                </c:pt>
                <c:pt idx="23">
                  <c:v>524.97547896796709</c:v>
                </c:pt>
              </c:numCache>
            </c:numRef>
          </c:val>
          <c:extLst>
            <c:ext xmlns:c16="http://schemas.microsoft.com/office/drawing/2014/chart" uri="{C3380CC4-5D6E-409C-BE32-E72D297353CC}">
              <c16:uniqueId val="{00000000-9D68-4F84-B7E7-2F87B0B215BC}"/>
            </c:ext>
          </c:extLst>
        </c:ser>
        <c:ser>
          <c:idx val="2"/>
          <c:order val="1"/>
          <c:tx>
            <c:strRef>
              <c:f>'Total Energy Potential'!$H$1</c:f>
              <c:strCache>
                <c:ptCount val="1"/>
                <c:pt idx="0">
                  <c:v>Total Energy Potential</c:v>
                </c:pt>
              </c:strCache>
            </c:strRef>
          </c:tx>
          <c:spPr>
            <a:solidFill>
              <a:schemeClr val="tx2"/>
            </a:solidFill>
            <a:ln>
              <a:noFill/>
            </a:ln>
            <a:effectLst/>
          </c:spPr>
          <c:invertIfNegative val="0"/>
          <c:cat>
            <c:strRef>
              <c:f>'Total Energy Potential'!$C$4:$C$30</c:f>
              <c:strCache>
                <c:ptCount val="27"/>
                <c:pt idx="0">
                  <c:v>BE</c:v>
                </c:pt>
                <c:pt idx="1">
                  <c:v>BG</c:v>
                </c:pt>
                <c:pt idx="2">
                  <c:v>DK</c:v>
                </c:pt>
                <c:pt idx="3">
                  <c:v>DE</c:v>
                </c:pt>
                <c:pt idx="4">
                  <c:v>EE</c:v>
                </c:pt>
                <c:pt idx="5">
                  <c:v>FI</c:v>
                </c:pt>
                <c:pt idx="6">
                  <c:v>FR</c:v>
                </c:pt>
                <c:pt idx="7">
                  <c:v>GR</c:v>
                </c:pt>
                <c:pt idx="8">
                  <c:v>IE</c:v>
                </c:pt>
                <c:pt idx="9">
                  <c:v>IT</c:v>
                </c:pt>
                <c:pt idx="10">
                  <c:v>HR</c:v>
                </c:pt>
                <c:pt idx="11">
                  <c:v>LV</c:v>
                </c:pt>
                <c:pt idx="12">
                  <c:v>LT</c:v>
                </c:pt>
                <c:pt idx="13">
                  <c:v>LU</c:v>
                </c:pt>
                <c:pt idx="14">
                  <c:v>MT</c:v>
                </c:pt>
                <c:pt idx="15">
                  <c:v>NL</c:v>
                </c:pt>
                <c:pt idx="16">
                  <c:v>AT</c:v>
                </c:pt>
                <c:pt idx="17">
                  <c:v>PL</c:v>
                </c:pt>
                <c:pt idx="18">
                  <c:v>PT</c:v>
                </c:pt>
                <c:pt idx="19">
                  <c:v>RO</c:v>
                </c:pt>
                <c:pt idx="20">
                  <c:v>SE</c:v>
                </c:pt>
                <c:pt idx="21">
                  <c:v>SK</c:v>
                </c:pt>
                <c:pt idx="22">
                  <c:v>SI</c:v>
                </c:pt>
                <c:pt idx="23">
                  <c:v>ES</c:v>
                </c:pt>
                <c:pt idx="24">
                  <c:v>CZ</c:v>
                </c:pt>
                <c:pt idx="25">
                  <c:v>HU</c:v>
                </c:pt>
                <c:pt idx="26">
                  <c:v>CY</c:v>
                </c:pt>
              </c:strCache>
            </c:strRef>
          </c:cat>
          <c:val>
            <c:numRef>
              <c:f>'Total Energy Potential'!$H$4:$H$30</c:f>
              <c:numCache>
                <c:formatCode>_-* #,##0.0_-;\-* #,##0.0_-;_-* "-"??_-;_-@_-</c:formatCode>
                <c:ptCount val="27"/>
                <c:pt idx="1">
                  <c:v>35.876369986201233</c:v>
                </c:pt>
                <c:pt idx="3">
                  <c:v>2015.8758807708416</c:v>
                </c:pt>
                <c:pt idx="4">
                  <c:v>109.49703119112937</c:v>
                </c:pt>
                <c:pt idx="5">
                  <c:v>248.7456092924846</c:v>
                </c:pt>
                <c:pt idx="6">
                  <c:v>19252.391234116636</c:v>
                </c:pt>
                <c:pt idx="7">
                  <c:v>1971.5772293852156</c:v>
                </c:pt>
                <c:pt idx="8">
                  <c:v>738.18801579671458</c:v>
                </c:pt>
                <c:pt idx="9">
                  <c:v>6595.7885984291579</c:v>
                </c:pt>
                <c:pt idx="10">
                  <c:v>860.87432844517434</c:v>
                </c:pt>
                <c:pt idx="11">
                  <c:v>249.97474797954823</c:v>
                </c:pt>
                <c:pt idx="12">
                  <c:v>220.96956711622173</c:v>
                </c:pt>
                <c:pt idx="15">
                  <c:v>5400.8596159392191</c:v>
                </c:pt>
                <c:pt idx="17">
                  <c:v>419.73716914004109</c:v>
                </c:pt>
                <c:pt idx="18">
                  <c:v>3450.1052587872687</c:v>
                </c:pt>
                <c:pt idx="19">
                  <c:v>5737.0261915811097</c:v>
                </c:pt>
                <c:pt idx="20">
                  <c:v>1644.4150445475159</c:v>
                </c:pt>
                <c:pt idx="23">
                  <c:v>1889.9117242846814</c:v>
                </c:pt>
              </c:numCache>
            </c:numRef>
          </c:val>
          <c:extLst>
            <c:ext xmlns:c16="http://schemas.microsoft.com/office/drawing/2014/chart" uri="{C3380CC4-5D6E-409C-BE32-E72D297353CC}">
              <c16:uniqueId val="{00000001-9D68-4F84-B7E7-2F87B0B215BC}"/>
            </c:ext>
          </c:extLst>
        </c:ser>
        <c:dLbls>
          <c:showLegendKey val="0"/>
          <c:showVal val="0"/>
          <c:showCatName val="0"/>
          <c:showSerName val="0"/>
          <c:showPercent val="0"/>
          <c:showBubbleSize val="0"/>
        </c:dLbls>
        <c:gapWidth val="219"/>
        <c:overlap val="100"/>
        <c:axId val="896767776"/>
        <c:axId val="896771384"/>
      </c:barChart>
      <c:catAx>
        <c:axId val="89676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771384"/>
        <c:crosses val="autoZero"/>
        <c:auto val="1"/>
        <c:lblAlgn val="ctr"/>
        <c:lblOffset val="100"/>
        <c:noMultiLvlLbl val="0"/>
      </c:catAx>
      <c:valAx>
        <c:axId val="896771384"/>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strRef>
              <c:f>'Total Energy Potential'!$H$2</c:f>
              <c:strCache>
                <c:ptCount val="1"/>
                <c:pt idx="0">
                  <c:v>GWh</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96767776"/>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France!$P$6</c:f>
              <c:strCache>
                <c:ptCount val="1"/>
                <c:pt idx="0">
                  <c:v>Withdrawl Potential</c:v>
                </c:pt>
              </c:strCache>
            </c:strRef>
          </c:tx>
          <c:spPr>
            <a:solidFill>
              <a:schemeClr val="accent1"/>
            </a:solidFill>
            <a:ln>
              <a:noFill/>
            </a:ln>
            <a:effectLst/>
          </c:spPr>
          <c:invertIfNegative val="0"/>
          <c:cat>
            <c:strRef>
              <c:f>France!$C$8:$C$21</c:f>
              <c:strCache>
                <c:ptCount val="14"/>
                <c:pt idx="0">
                  <c:v>Somme</c:v>
                </c:pt>
                <c:pt idx="1">
                  <c:v>Seine</c:v>
                </c:pt>
                <c:pt idx="2">
                  <c:v>Vilaine</c:v>
                </c:pt>
                <c:pt idx="3">
                  <c:v>Loire</c:v>
                </c:pt>
                <c:pt idx="4">
                  <c:v>Charente</c:v>
                </c:pt>
                <c:pt idx="5">
                  <c:v>Dordogne</c:v>
                </c:pt>
                <c:pt idx="6">
                  <c:v>Adour</c:v>
                </c:pt>
                <c:pt idx="7">
                  <c:v>Aude</c:v>
                </c:pt>
                <c:pt idx="8">
                  <c:v>Garonne</c:v>
                </c:pt>
                <c:pt idx="9">
                  <c:v>Rhône</c:v>
                </c:pt>
                <c:pt idx="10">
                  <c:v>Oyapock</c:v>
                </c:pt>
                <c:pt idx="11">
                  <c:v>Kourou</c:v>
                </c:pt>
                <c:pt idx="12">
                  <c:v>Sinnamary</c:v>
                </c:pt>
                <c:pt idx="13">
                  <c:v>Maroni</c:v>
                </c:pt>
              </c:strCache>
            </c:strRef>
          </c:cat>
          <c:val>
            <c:numRef>
              <c:f>France!$P$8:$P$21</c:f>
              <c:numCache>
                <c:formatCode>0.0</c:formatCode>
                <c:ptCount val="14"/>
                <c:pt idx="0">
                  <c:v>19.875470593429156</c:v>
                </c:pt>
                <c:pt idx="1">
                  <c:v>301.13342143737168</c:v>
                </c:pt>
                <c:pt idx="2">
                  <c:v>31.788297314168375</c:v>
                </c:pt>
                <c:pt idx="3">
                  <c:v>450.48807216632457</c:v>
                </c:pt>
                <c:pt idx="4">
                  <c:v>25.729172479123889</c:v>
                </c:pt>
                <c:pt idx="5">
                  <c:v>171.71098819301849</c:v>
                </c:pt>
                <c:pt idx="6">
                  <c:v>201.88986924024641</c:v>
                </c:pt>
                <c:pt idx="7">
                  <c:v>27.253104209445588</c:v>
                </c:pt>
                <c:pt idx="8">
                  <c:v>293.7161640143737</c:v>
                </c:pt>
                <c:pt idx="9">
                  <c:v>1145.4562284394251</c:v>
                </c:pt>
                <c:pt idx="10">
                  <c:v>375.77961198151957</c:v>
                </c:pt>
                <c:pt idx="11">
                  <c:v>1233.8863737166323</c:v>
                </c:pt>
                <c:pt idx="12">
                  <c:v>123.54287316837782</c:v>
                </c:pt>
                <c:pt idx="13">
                  <c:v>945.63680696783035</c:v>
                </c:pt>
              </c:numCache>
            </c:numRef>
          </c:val>
          <c:extLst>
            <c:ext xmlns:c16="http://schemas.microsoft.com/office/drawing/2014/chart" uri="{C3380CC4-5D6E-409C-BE32-E72D297353CC}">
              <c16:uniqueId val="{00000000-B6DB-43CB-AB2A-EA62AB9CA323}"/>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France!$P$7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France!$R$6</c:f>
              <c:strCache>
                <c:ptCount val="1"/>
                <c:pt idx="0">
                  <c:v>Technical Potential</c:v>
                </c:pt>
              </c:strCache>
            </c:strRef>
          </c:tx>
          <c:spPr>
            <a:solidFill>
              <a:schemeClr val="accent1"/>
            </a:solidFill>
            <a:ln>
              <a:noFill/>
            </a:ln>
            <a:effectLst/>
          </c:spPr>
          <c:invertIfNegative val="0"/>
          <c:cat>
            <c:strRef>
              <c:f>France!$C$8:$C$21</c:f>
              <c:strCache>
                <c:ptCount val="14"/>
                <c:pt idx="0">
                  <c:v>Somme</c:v>
                </c:pt>
                <c:pt idx="1">
                  <c:v>Seine</c:v>
                </c:pt>
                <c:pt idx="2">
                  <c:v>Vilaine</c:v>
                </c:pt>
                <c:pt idx="3">
                  <c:v>Loire</c:v>
                </c:pt>
                <c:pt idx="4">
                  <c:v>Charente</c:v>
                </c:pt>
                <c:pt idx="5">
                  <c:v>Dordogne</c:v>
                </c:pt>
                <c:pt idx="6">
                  <c:v>Adour</c:v>
                </c:pt>
                <c:pt idx="7">
                  <c:v>Aude</c:v>
                </c:pt>
                <c:pt idx="8">
                  <c:v>Garonne</c:v>
                </c:pt>
                <c:pt idx="9">
                  <c:v>Rhône</c:v>
                </c:pt>
                <c:pt idx="10">
                  <c:v>Oyapock</c:v>
                </c:pt>
                <c:pt idx="11">
                  <c:v>Kourou</c:v>
                </c:pt>
                <c:pt idx="12">
                  <c:v>Sinnamary</c:v>
                </c:pt>
                <c:pt idx="13">
                  <c:v>Maroni</c:v>
                </c:pt>
              </c:strCache>
            </c:strRef>
          </c:cat>
          <c:val>
            <c:numRef>
              <c:f>France!$R$8:$R$21</c:f>
              <c:numCache>
                <c:formatCode>0.0</c:formatCode>
                <c:ptCount val="14"/>
                <c:pt idx="0">
                  <c:v>8.9439617670431204</c:v>
                </c:pt>
                <c:pt idx="1">
                  <c:v>135.51003964681726</c:v>
                </c:pt>
                <c:pt idx="2">
                  <c:v>14.304733791375767</c:v>
                </c:pt>
                <c:pt idx="3">
                  <c:v>202.71963247484604</c:v>
                </c:pt>
                <c:pt idx="4">
                  <c:v>11.57812761560575</c:v>
                </c:pt>
                <c:pt idx="5">
                  <c:v>77.269944686858324</c:v>
                </c:pt>
                <c:pt idx="6">
                  <c:v>90.850441158110883</c:v>
                </c:pt>
                <c:pt idx="7">
                  <c:v>12.263896894250514</c:v>
                </c:pt>
                <c:pt idx="8">
                  <c:v>132.17227380646816</c:v>
                </c:pt>
                <c:pt idx="9">
                  <c:v>515.4553027977413</c:v>
                </c:pt>
                <c:pt idx="10">
                  <c:v>169.1008253916838</c:v>
                </c:pt>
                <c:pt idx="11">
                  <c:v>555.24886817248455</c:v>
                </c:pt>
                <c:pt idx="12">
                  <c:v>55.59429292577002</c:v>
                </c:pt>
                <c:pt idx="13">
                  <c:v>425.53656313552369</c:v>
                </c:pt>
              </c:numCache>
            </c:numRef>
          </c:val>
          <c:extLst>
            <c:ext xmlns:c16="http://schemas.microsoft.com/office/drawing/2014/chart" uri="{C3380CC4-5D6E-409C-BE32-E72D297353CC}">
              <c16:uniqueId val="{00000000-D7A3-49F8-9693-A7B061A3DD96}"/>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France!$R$7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France!$T$6</c:f>
              <c:strCache>
                <c:ptCount val="1"/>
                <c:pt idx="0">
                  <c:v>Energy Potential</c:v>
                </c:pt>
              </c:strCache>
            </c:strRef>
          </c:tx>
          <c:spPr>
            <a:solidFill>
              <a:schemeClr val="accent1"/>
            </a:solidFill>
            <a:ln>
              <a:noFill/>
            </a:ln>
            <a:effectLst/>
          </c:spPr>
          <c:invertIfNegative val="0"/>
          <c:cat>
            <c:strRef>
              <c:f>France!$C$8:$C$21</c:f>
              <c:strCache>
                <c:ptCount val="14"/>
                <c:pt idx="0">
                  <c:v>Somme</c:v>
                </c:pt>
                <c:pt idx="1">
                  <c:v>Seine</c:v>
                </c:pt>
                <c:pt idx="2">
                  <c:v>Vilaine</c:v>
                </c:pt>
                <c:pt idx="3">
                  <c:v>Loire</c:v>
                </c:pt>
                <c:pt idx="4">
                  <c:v>Charente</c:v>
                </c:pt>
                <c:pt idx="5">
                  <c:v>Dordogne</c:v>
                </c:pt>
                <c:pt idx="6">
                  <c:v>Adour</c:v>
                </c:pt>
                <c:pt idx="7">
                  <c:v>Aude</c:v>
                </c:pt>
                <c:pt idx="8">
                  <c:v>Garonne</c:v>
                </c:pt>
                <c:pt idx="9">
                  <c:v>Rhône</c:v>
                </c:pt>
                <c:pt idx="10">
                  <c:v>Oyapock</c:v>
                </c:pt>
                <c:pt idx="11">
                  <c:v>Kourou</c:v>
                </c:pt>
                <c:pt idx="12">
                  <c:v>Sinnamary</c:v>
                </c:pt>
                <c:pt idx="13">
                  <c:v>Maroni</c:v>
                </c:pt>
              </c:strCache>
            </c:strRef>
          </c:cat>
          <c:val>
            <c:numRef>
              <c:f>France!$T$8:$T$21</c:f>
              <c:numCache>
                <c:formatCode>0.0</c:formatCode>
                <c:ptCount val="14"/>
                <c:pt idx="0">
                  <c:v>71.551694136344963</c:v>
                </c:pt>
                <c:pt idx="1">
                  <c:v>1084.0803171745381</c:v>
                </c:pt>
                <c:pt idx="2">
                  <c:v>114.43787033100614</c:v>
                </c:pt>
                <c:pt idx="3">
                  <c:v>1621.7570597987683</c:v>
                </c:pt>
                <c:pt idx="4">
                  <c:v>92.625020924845998</c:v>
                </c:pt>
                <c:pt idx="5">
                  <c:v>618.15955749486659</c:v>
                </c:pt>
                <c:pt idx="6">
                  <c:v>726.80352926488706</c:v>
                </c:pt>
                <c:pt idx="7">
                  <c:v>98.111175154004115</c:v>
                </c:pt>
                <c:pt idx="8">
                  <c:v>1057.3781904517452</c:v>
                </c:pt>
                <c:pt idx="9">
                  <c:v>4123.6424223819304</c:v>
                </c:pt>
                <c:pt idx="10">
                  <c:v>1352.8066031334704</c:v>
                </c:pt>
                <c:pt idx="11">
                  <c:v>4441.9909453798764</c:v>
                </c:pt>
                <c:pt idx="12">
                  <c:v>444.75434340616016</c:v>
                </c:pt>
                <c:pt idx="13">
                  <c:v>3404.2925050841895</c:v>
                </c:pt>
              </c:numCache>
            </c:numRef>
          </c:val>
          <c:extLst>
            <c:ext xmlns:c16="http://schemas.microsoft.com/office/drawing/2014/chart" uri="{C3380CC4-5D6E-409C-BE32-E72D297353CC}">
              <c16:uniqueId val="{00000000-45D1-4E1A-9A80-60FF2D42004C}"/>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France!$T$7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Germany!$N$6</c:f>
              <c:strCache>
                <c:ptCount val="1"/>
                <c:pt idx="0">
                  <c:v>Theoretical Potential</c:v>
                </c:pt>
              </c:strCache>
            </c:strRef>
          </c:tx>
          <c:spPr>
            <a:solidFill>
              <a:schemeClr val="accent1"/>
            </a:solidFill>
            <a:ln>
              <a:noFill/>
            </a:ln>
            <a:effectLst/>
          </c:spPr>
          <c:invertIfNegative val="0"/>
          <c:cat>
            <c:strRef>
              <c:f>Germany!$C$8:$C$11</c:f>
              <c:strCache>
                <c:ptCount val="4"/>
                <c:pt idx="0">
                  <c:v>Weser</c:v>
                </c:pt>
                <c:pt idx="1">
                  <c:v>Elbe</c:v>
                </c:pt>
                <c:pt idx="2">
                  <c:v>Ems</c:v>
                </c:pt>
                <c:pt idx="3">
                  <c:v>Oder</c:v>
                </c:pt>
              </c:strCache>
            </c:strRef>
          </c:cat>
          <c:val>
            <c:numRef>
              <c:f>Germany!$N$8:$N$11</c:f>
              <c:numCache>
                <c:formatCode>0.0</c:formatCode>
                <c:ptCount val="4"/>
                <c:pt idx="0">
                  <c:v>693.73085125770024</c:v>
                </c:pt>
                <c:pt idx="1">
                  <c:v>1669.9087260780286</c:v>
                </c:pt>
                <c:pt idx="2">
                  <c:v>158.52621336755647</c:v>
                </c:pt>
                <c:pt idx="3">
                  <c:v>277.66182147843938</c:v>
                </c:pt>
              </c:numCache>
            </c:numRef>
          </c:val>
          <c:extLst>
            <c:ext xmlns:c16="http://schemas.microsoft.com/office/drawing/2014/chart" uri="{C3380CC4-5D6E-409C-BE32-E72D297353CC}">
              <c16:uniqueId val="{00000000-513C-4039-91B8-8563D2FA0F4A}"/>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Germany!$N$7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Germany!$P$6</c:f>
              <c:strCache>
                <c:ptCount val="1"/>
                <c:pt idx="0">
                  <c:v>Withdrawl Potential</c:v>
                </c:pt>
              </c:strCache>
            </c:strRef>
          </c:tx>
          <c:spPr>
            <a:solidFill>
              <a:schemeClr val="accent1"/>
            </a:solidFill>
            <a:ln>
              <a:noFill/>
            </a:ln>
            <a:effectLst/>
          </c:spPr>
          <c:invertIfNegative val="0"/>
          <c:cat>
            <c:strRef>
              <c:f>Germany!$C$8:$C$11</c:f>
              <c:strCache>
                <c:ptCount val="4"/>
                <c:pt idx="0">
                  <c:v>Weser</c:v>
                </c:pt>
                <c:pt idx="1">
                  <c:v>Elbe</c:v>
                </c:pt>
                <c:pt idx="2">
                  <c:v>Ems</c:v>
                </c:pt>
                <c:pt idx="3">
                  <c:v>Oder</c:v>
                </c:pt>
              </c:strCache>
            </c:strRef>
          </c:cat>
          <c:val>
            <c:numRef>
              <c:f>Germany!$P$8:$P$11</c:f>
              <c:numCache>
                <c:formatCode>0.0</c:formatCode>
                <c:ptCount val="4"/>
                <c:pt idx="0">
                  <c:v>138.74617025154004</c:v>
                </c:pt>
                <c:pt idx="1">
                  <c:v>333.98174521560571</c:v>
                </c:pt>
                <c:pt idx="2">
                  <c:v>31.705242673511293</c:v>
                </c:pt>
                <c:pt idx="3">
                  <c:v>55.532364295687877</c:v>
                </c:pt>
              </c:numCache>
            </c:numRef>
          </c:val>
          <c:extLst>
            <c:ext xmlns:c16="http://schemas.microsoft.com/office/drawing/2014/chart" uri="{C3380CC4-5D6E-409C-BE32-E72D297353CC}">
              <c16:uniqueId val="{00000000-1CEB-4E16-86F8-4A8E664ACF0A}"/>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Germany!$P$7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Germany!$R$6</c:f>
              <c:strCache>
                <c:ptCount val="1"/>
                <c:pt idx="0">
                  <c:v>Technical Potential</c:v>
                </c:pt>
              </c:strCache>
            </c:strRef>
          </c:tx>
          <c:spPr>
            <a:solidFill>
              <a:schemeClr val="accent1"/>
            </a:solidFill>
            <a:ln>
              <a:noFill/>
            </a:ln>
            <a:effectLst/>
          </c:spPr>
          <c:invertIfNegative val="0"/>
          <c:cat>
            <c:strRef>
              <c:f>Germany!$C$8:$C$11</c:f>
              <c:strCache>
                <c:ptCount val="4"/>
                <c:pt idx="0">
                  <c:v>Weser</c:v>
                </c:pt>
                <c:pt idx="1">
                  <c:v>Elbe</c:v>
                </c:pt>
                <c:pt idx="2">
                  <c:v>Ems</c:v>
                </c:pt>
                <c:pt idx="3">
                  <c:v>Oder</c:v>
                </c:pt>
              </c:strCache>
            </c:strRef>
          </c:cat>
          <c:val>
            <c:numRef>
              <c:f>Germany!$R$8:$R$11</c:f>
              <c:numCache>
                <c:formatCode>0.0</c:formatCode>
                <c:ptCount val="4"/>
                <c:pt idx="0">
                  <c:v>62.435776613193021</c:v>
                </c:pt>
                <c:pt idx="1">
                  <c:v>150.29178534702257</c:v>
                </c:pt>
                <c:pt idx="2">
                  <c:v>14.267359203080082</c:v>
                </c:pt>
                <c:pt idx="3">
                  <c:v>24.989563933059543</c:v>
                </c:pt>
              </c:numCache>
            </c:numRef>
          </c:val>
          <c:extLst>
            <c:ext xmlns:c16="http://schemas.microsoft.com/office/drawing/2014/chart" uri="{C3380CC4-5D6E-409C-BE32-E72D297353CC}">
              <c16:uniqueId val="{00000000-EC97-4C15-B7D2-93E77505E6A4}"/>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Germany!$R$7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Germany!$T$6</c:f>
              <c:strCache>
                <c:ptCount val="1"/>
                <c:pt idx="0">
                  <c:v>Energy Potential</c:v>
                </c:pt>
              </c:strCache>
            </c:strRef>
          </c:tx>
          <c:spPr>
            <a:solidFill>
              <a:schemeClr val="accent1"/>
            </a:solidFill>
            <a:ln>
              <a:noFill/>
            </a:ln>
            <a:effectLst/>
          </c:spPr>
          <c:invertIfNegative val="0"/>
          <c:cat>
            <c:strRef>
              <c:f>Germany!$C$8:$C$11</c:f>
              <c:strCache>
                <c:ptCount val="4"/>
                <c:pt idx="0">
                  <c:v>Weser</c:v>
                </c:pt>
                <c:pt idx="1">
                  <c:v>Elbe</c:v>
                </c:pt>
                <c:pt idx="2">
                  <c:v>Ems</c:v>
                </c:pt>
                <c:pt idx="3">
                  <c:v>Oder</c:v>
                </c:pt>
              </c:strCache>
            </c:strRef>
          </c:cat>
          <c:val>
            <c:numRef>
              <c:f>Germany!$T$8:$T$11</c:f>
              <c:numCache>
                <c:formatCode>0.0</c:formatCode>
                <c:ptCount val="4"/>
                <c:pt idx="0">
                  <c:v>499.48621290554416</c:v>
                </c:pt>
                <c:pt idx="1">
                  <c:v>1202.3342827761805</c:v>
                </c:pt>
                <c:pt idx="2">
                  <c:v>114.13887362464065</c:v>
                </c:pt>
                <c:pt idx="3">
                  <c:v>199.91651146447634</c:v>
                </c:pt>
              </c:numCache>
            </c:numRef>
          </c:val>
          <c:extLst>
            <c:ext xmlns:c16="http://schemas.microsoft.com/office/drawing/2014/chart" uri="{C3380CC4-5D6E-409C-BE32-E72D297353CC}">
              <c16:uniqueId val="{00000000-3B4B-49B4-8036-B8D9A683EF3B}"/>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Germany!$T$7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Greece!$N$6</c:f>
              <c:strCache>
                <c:ptCount val="1"/>
                <c:pt idx="0">
                  <c:v>Theoretical Potential</c:v>
                </c:pt>
              </c:strCache>
            </c:strRef>
          </c:tx>
          <c:spPr>
            <a:solidFill>
              <a:schemeClr val="accent1"/>
            </a:solidFill>
            <a:ln>
              <a:noFill/>
            </a:ln>
            <a:effectLst/>
          </c:spPr>
          <c:invertIfNegative val="0"/>
          <c:cat>
            <c:strRef>
              <c:f>Greece!$C$8:$C$14</c:f>
              <c:strCache>
                <c:ptCount val="7"/>
                <c:pt idx="0">
                  <c:v>Achelous</c:v>
                </c:pt>
                <c:pt idx="1">
                  <c:v>Pineios (Thessaly)</c:v>
                </c:pt>
                <c:pt idx="2">
                  <c:v>Haliacmon</c:v>
                </c:pt>
                <c:pt idx="3">
                  <c:v>Struma/Strymon</c:v>
                </c:pt>
                <c:pt idx="4">
                  <c:v>Nestos/Mesta</c:v>
                </c:pt>
                <c:pt idx="5">
                  <c:v>Vardar/Axios</c:v>
                </c:pt>
                <c:pt idx="6">
                  <c:v>Maritsa/Meriç/Evros</c:v>
                </c:pt>
              </c:strCache>
            </c:strRef>
          </c:cat>
          <c:val>
            <c:numRef>
              <c:f>Greece!$N$8:$N$14</c:f>
              <c:numCache>
                <c:formatCode>0.0</c:formatCode>
                <c:ptCount val="7"/>
                <c:pt idx="0">
                  <c:v>445.96530738193013</c:v>
                </c:pt>
                <c:pt idx="1">
                  <c:v>242.80960176591373</c:v>
                </c:pt>
                <c:pt idx="2">
                  <c:v>239.81195236139627</c:v>
                </c:pt>
                <c:pt idx="3">
                  <c:v>205.6720563655031</c:v>
                </c:pt>
                <c:pt idx="4">
                  <c:v>121.07209150410678</c:v>
                </c:pt>
                <c:pt idx="5">
                  <c:v>530.47097150924026</c:v>
                </c:pt>
                <c:pt idx="6">
                  <c:v>952.49972659137586</c:v>
                </c:pt>
              </c:numCache>
            </c:numRef>
          </c:val>
          <c:extLst>
            <c:ext xmlns:c16="http://schemas.microsoft.com/office/drawing/2014/chart" uri="{C3380CC4-5D6E-409C-BE32-E72D297353CC}">
              <c16:uniqueId val="{00000000-7274-4599-A564-D983A7BAD757}"/>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Greece!$N$7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Greece!$P$6</c:f>
              <c:strCache>
                <c:ptCount val="1"/>
                <c:pt idx="0">
                  <c:v>Withdrawl Potential</c:v>
                </c:pt>
              </c:strCache>
            </c:strRef>
          </c:tx>
          <c:spPr>
            <a:solidFill>
              <a:schemeClr val="accent1"/>
            </a:solidFill>
            <a:ln>
              <a:noFill/>
            </a:ln>
            <a:effectLst/>
          </c:spPr>
          <c:invertIfNegative val="0"/>
          <c:cat>
            <c:strRef>
              <c:f>Greece!$C$8:$C$14</c:f>
              <c:strCache>
                <c:ptCount val="7"/>
                <c:pt idx="0">
                  <c:v>Achelous</c:v>
                </c:pt>
                <c:pt idx="1">
                  <c:v>Pineios (Thessaly)</c:v>
                </c:pt>
                <c:pt idx="2">
                  <c:v>Haliacmon</c:v>
                </c:pt>
                <c:pt idx="3">
                  <c:v>Struma/Strymon</c:v>
                </c:pt>
                <c:pt idx="4">
                  <c:v>Nestos/Mesta</c:v>
                </c:pt>
                <c:pt idx="5">
                  <c:v>Vardar/Axios</c:v>
                </c:pt>
                <c:pt idx="6">
                  <c:v>Maritsa/Meriç/Evros</c:v>
                </c:pt>
              </c:strCache>
            </c:strRef>
          </c:cat>
          <c:val>
            <c:numRef>
              <c:f>Greece!$P$8:$P$14</c:f>
              <c:numCache>
                <c:formatCode>0.0</c:formatCode>
                <c:ptCount val="7"/>
                <c:pt idx="0">
                  <c:v>89.193061476386035</c:v>
                </c:pt>
                <c:pt idx="1">
                  <c:v>48.561920353182742</c:v>
                </c:pt>
                <c:pt idx="2">
                  <c:v>47.96239047227926</c:v>
                </c:pt>
                <c:pt idx="3">
                  <c:v>41.134411273100625</c:v>
                </c:pt>
                <c:pt idx="4">
                  <c:v>24.214418300821357</c:v>
                </c:pt>
                <c:pt idx="5">
                  <c:v>106.09419430184806</c:v>
                </c:pt>
                <c:pt idx="6">
                  <c:v>190.49994531827517</c:v>
                </c:pt>
              </c:numCache>
            </c:numRef>
          </c:val>
          <c:extLst>
            <c:ext xmlns:c16="http://schemas.microsoft.com/office/drawing/2014/chart" uri="{C3380CC4-5D6E-409C-BE32-E72D297353CC}">
              <c16:uniqueId val="{00000000-2795-48EA-9C14-5BC8EE9456AF}"/>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Greece!$P$7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Greece!$R$6</c:f>
              <c:strCache>
                <c:ptCount val="1"/>
                <c:pt idx="0">
                  <c:v>Technical Potential</c:v>
                </c:pt>
              </c:strCache>
            </c:strRef>
          </c:tx>
          <c:spPr>
            <a:solidFill>
              <a:schemeClr val="accent1"/>
            </a:solidFill>
            <a:ln>
              <a:noFill/>
            </a:ln>
            <a:effectLst/>
          </c:spPr>
          <c:invertIfNegative val="0"/>
          <c:cat>
            <c:strRef>
              <c:f>Greece!$C$8:$C$14</c:f>
              <c:strCache>
                <c:ptCount val="7"/>
                <c:pt idx="0">
                  <c:v>Achelous</c:v>
                </c:pt>
                <c:pt idx="1">
                  <c:v>Pineios (Thessaly)</c:v>
                </c:pt>
                <c:pt idx="2">
                  <c:v>Haliacmon</c:v>
                </c:pt>
                <c:pt idx="3">
                  <c:v>Struma/Strymon</c:v>
                </c:pt>
                <c:pt idx="4">
                  <c:v>Nestos/Mesta</c:v>
                </c:pt>
                <c:pt idx="5">
                  <c:v>Vardar/Axios</c:v>
                </c:pt>
                <c:pt idx="6">
                  <c:v>Maritsa/Meriç/Evros</c:v>
                </c:pt>
              </c:strCache>
            </c:strRef>
          </c:cat>
          <c:val>
            <c:numRef>
              <c:f>Greece!$R$8:$R$14</c:f>
              <c:numCache>
                <c:formatCode>0.0</c:formatCode>
                <c:ptCount val="7"/>
                <c:pt idx="0">
                  <c:v>40.136877664373714</c:v>
                </c:pt>
                <c:pt idx="1">
                  <c:v>21.852864158932235</c:v>
                </c:pt>
                <c:pt idx="2">
                  <c:v>21.583075712525666</c:v>
                </c:pt>
                <c:pt idx="3">
                  <c:v>18.510485072895282</c:v>
                </c:pt>
                <c:pt idx="4">
                  <c:v>10.896488235369612</c:v>
                </c:pt>
                <c:pt idx="5">
                  <c:v>47.742387435831624</c:v>
                </c:pt>
                <c:pt idx="6">
                  <c:v>85.724975393223829</c:v>
                </c:pt>
              </c:numCache>
            </c:numRef>
          </c:val>
          <c:extLst>
            <c:ext xmlns:c16="http://schemas.microsoft.com/office/drawing/2014/chart" uri="{C3380CC4-5D6E-409C-BE32-E72D297353CC}">
              <c16:uniqueId val="{00000000-1EE4-49B7-BE38-9D64BE4B657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Greece!$R$7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Bulgaria!$N$6</c:f>
          <c:strCache>
            <c:ptCount val="1"/>
            <c:pt idx="0">
              <c:v>Theoretical Potential</c:v>
            </c:pt>
          </c:strCache>
        </c:strRef>
      </c:tx>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Bulgaria!$N$6</c:f>
              <c:strCache>
                <c:ptCount val="1"/>
                <c:pt idx="0">
                  <c:v>Theoretical Potential</c:v>
                </c:pt>
              </c:strCache>
            </c:strRef>
          </c:tx>
          <c:spPr>
            <a:solidFill>
              <a:schemeClr val="accent1"/>
            </a:solidFill>
            <a:ln>
              <a:noFill/>
            </a:ln>
            <a:effectLst/>
          </c:spPr>
          <c:invertIfNegative val="0"/>
          <c:cat>
            <c:strRef>
              <c:f>Bulgaria!$C$8:$C$9</c:f>
              <c:strCache>
                <c:ptCount val="2"/>
                <c:pt idx="0">
                  <c:v>Kamchiya</c:v>
                </c:pt>
                <c:pt idx="1">
                  <c:v>Veleka</c:v>
                </c:pt>
              </c:strCache>
            </c:strRef>
          </c:cat>
          <c:val>
            <c:numRef>
              <c:f>Bulgaria!$N$8:$N$9</c:f>
              <c:numCache>
                <c:formatCode>0.0</c:formatCode>
                <c:ptCount val="2"/>
                <c:pt idx="0">
                  <c:v>36.753946203969882</c:v>
                </c:pt>
                <c:pt idx="1">
                  <c:v>13.074345443531826</c:v>
                </c:pt>
              </c:numCache>
            </c:numRef>
          </c:val>
          <c:extLst>
            <c:ext xmlns:c16="http://schemas.microsoft.com/office/drawing/2014/chart" uri="{C3380CC4-5D6E-409C-BE32-E72D297353CC}">
              <c16:uniqueId val="{00000000-5E1E-466F-AFF5-EC0C44244A15}"/>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Bulgaria!$N$7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Greece!$T$6</c:f>
              <c:strCache>
                <c:ptCount val="1"/>
                <c:pt idx="0">
                  <c:v>Energy Potential</c:v>
                </c:pt>
              </c:strCache>
            </c:strRef>
          </c:tx>
          <c:spPr>
            <a:solidFill>
              <a:schemeClr val="accent1"/>
            </a:solidFill>
            <a:ln>
              <a:noFill/>
            </a:ln>
            <a:effectLst/>
          </c:spPr>
          <c:invertIfNegative val="0"/>
          <c:cat>
            <c:strRef>
              <c:f>Greece!$C$8:$C$14</c:f>
              <c:strCache>
                <c:ptCount val="7"/>
                <c:pt idx="0">
                  <c:v>Achelous</c:v>
                </c:pt>
                <c:pt idx="1">
                  <c:v>Pineios (Thessaly)</c:v>
                </c:pt>
                <c:pt idx="2">
                  <c:v>Haliacmon</c:v>
                </c:pt>
                <c:pt idx="3">
                  <c:v>Struma/Strymon</c:v>
                </c:pt>
                <c:pt idx="4">
                  <c:v>Nestos/Mesta</c:v>
                </c:pt>
                <c:pt idx="5">
                  <c:v>Vardar/Axios</c:v>
                </c:pt>
                <c:pt idx="6">
                  <c:v>Maritsa/Meriç/Evros</c:v>
                </c:pt>
              </c:strCache>
            </c:strRef>
          </c:cat>
          <c:val>
            <c:numRef>
              <c:f>Greece!$T$8:$T$14</c:f>
              <c:numCache>
                <c:formatCode>0.0</c:formatCode>
                <c:ptCount val="7"/>
                <c:pt idx="0">
                  <c:v>321.09502131498971</c:v>
                </c:pt>
                <c:pt idx="1">
                  <c:v>174.82291327145788</c:v>
                </c:pt>
                <c:pt idx="2">
                  <c:v>172.66460570020533</c:v>
                </c:pt>
                <c:pt idx="3">
                  <c:v>148.08388058316226</c:v>
                </c:pt>
                <c:pt idx="4">
                  <c:v>87.171905882956892</c:v>
                </c:pt>
                <c:pt idx="5">
                  <c:v>381.93909948665299</c:v>
                </c:pt>
                <c:pt idx="6">
                  <c:v>685.79980314579063</c:v>
                </c:pt>
              </c:numCache>
            </c:numRef>
          </c:val>
          <c:extLst>
            <c:ext xmlns:c16="http://schemas.microsoft.com/office/drawing/2014/chart" uri="{C3380CC4-5D6E-409C-BE32-E72D297353CC}">
              <c16:uniqueId val="{00000000-F290-4ADF-A0EF-A2500B6524F3}"/>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Greece!$T$7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Italy!$N$6</c:f>
              <c:strCache>
                <c:ptCount val="1"/>
                <c:pt idx="0">
                  <c:v>Theoretical Potential</c:v>
                </c:pt>
              </c:strCache>
            </c:strRef>
          </c:tx>
          <c:spPr>
            <a:solidFill>
              <a:schemeClr val="accent1"/>
            </a:solidFill>
            <a:ln>
              <a:noFill/>
            </a:ln>
            <a:effectLst/>
          </c:spPr>
          <c:invertIfNegative val="0"/>
          <c:cat>
            <c:strRef>
              <c:f>Italy!$C$8:$C$19</c:f>
              <c:strCache>
                <c:ptCount val="12"/>
                <c:pt idx="0">
                  <c:v>Arno</c:v>
                </c:pt>
                <c:pt idx="1">
                  <c:v>Tiber</c:v>
                </c:pt>
                <c:pt idx="2">
                  <c:v>Garigliano</c:v>
                </c:pt>
                <c:pt idx="3">
                  <c:v>Volturno</c:v>
                </c:pt>
                <c:pt idx="4">
                  <c:v>Reno</c:v>
                </c:pt>
                <c:pt idx="5">
                  <c:v>Po</c:v>
                </c:pt>
                <c:pt idx="6">
                  <c:v>Tartaro-C.-Po di Levante</c:v>
                </c:pt>
                <c:pt idx="7">
                  <c:v>Adige</c:v>
                </c:pt>
                <c:pt idx="8">
                  <c:v>Brenta</c:v>
                </c:pt>
                <c:pt idx="9">
                  <c:v>Piave</c:v>
                </c:pt>
                <c:pt idx="10">
                  <c:v>Tagliamento</c:v>
                </c:pt>
                <c:pt idx="11">
                  <c:v>Isonzo/Soča</c:v>
                </c:pt>
              </c:strCache>
            </c:strRef>
          </c:cat>
          <c:val>
            <c:numRef>
              <c:f>Italy!$N$8:$N$19</c:f>
              <c:numCache>
                <c:formatCode>0.0</c:formatCode>
                <c:ptCount val="12"/>
                <c:pt idx="0">
                  <c:v>347.58466700889801</c:v>
                </c:pt>
                <c:pt idx="1">
                  <c:v>747.05483277720748</c:v>
                </c:pt>
                <c:pt idx="2">
                  <c:v>379.44276550308007</c:v>
                </c:pt>
                <c:pt idx="3">
                  <c:v>259.81784918548937</c:v>
                </c:pt>
                <c:pt idx="4">
                  <c:v>258.90448998973307</c:v>
                </c:pt>
                <c:pt idx="5">
                  <c:v>4340.6762340862415</c:v>
                </c:pt>
                <c:pt idx="6">
                  <c:v>639.12658629363455</c:v>
                </c:pt>
                <c:pt idx="7">
                  <c:v>679.26297612936344</c:v>
                </c:pt>
                <c:pt idx="8">
                  <c:v>272.74885779774127</c:v>
                </c:pt>
                <c:pt idx="9">
                  <c:v>419.20111303559202</c:v>
                </c:pt>
                <c:pt idx="10">
                  <c:v>281.41046238193013</c:v>
                </c:pt>
                <c:pt idx="11">
                  <c:v>535.58666362936344</c:v>
                </c:pt>
              </c:numCache>
            </c:numRef>
          </c:val>
          <c:extLst>
            <c:ext xmlns:c16="http://schemas.microsoft.com/office/drawing/2014/chart" uri="{C3380CC4-5D6E-409C-BE32-E72D297353CC}">
              <c16:uniqueId val="{00000000-C540-4D2A-9965-C2F0520501BC}"/>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Italy!$N$7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Italy!$P$6</c:f>
              <c:strCache>
                <c:ptCount val="1"/>
                <c:pt idx="0">
                  <c:v>Withdrawl Potential</c:v>
                </c:pt>
              </c:strCache>
            </c:strRef>
          </c:tx>
          <c:spPr>
            <a:solidFill>
              <a:schemeClr val="accent1"/>
            </a:solidFill>
            <a:ln>
              <a:noFill/>
            </a:ln>
            <a:effectLst/>
          </c:spPr>
          <c:invertIfNegative val="0"/>
          <c:cat>
            <c:strRef>
              <c:f>Italy!$C$8:$C$19</c:f>
              <c:strCache>
                <c:ptCount val="12"/>
                <c:pt idx="0">
                  <c:v>Arno</c:v>
                </c:pt>
                <c:pt idx="1">
                  <c:v>Tiber</c:v>
                </c:pt>
                <c:pt idx="2">
                  <c:v>Garigliano</c:v>
                </c:pt>
                <c:pt idx="3">
                  <c:v>Volturno</c:v>
                </c:pt>
                <c:pt idx="4">
                  <c:v>Reno</c:v>
                </c:pt>
                <c:pt idx="5">
                  <c:v>Po</c:v>
                </c:pt>
                <c:pt idx="6">
                  <c:v>Tartaro-C.-Po di Levante</c:v>
                </c:pt>
                <c:pt idx="7">
                  <c:v>Adige</c:v>
                </c:pt>
                <c:pt idx="8">
                  <c:v>Brenta</c:v>
                </c:pt>
                <c:pt idx="9">
                  <c:v>Piave</c:v>
                </c:pt>
                <c:pt idx="10">
                  <c:v>Tagliamento</c:v>
                </c:pt>
                <c:pt idx="11">
                  <c:v>Isonzo/Soča</c:v>
                </c:pt>
              </c:strCache>
            </c:strRef>
          </c:cat>
          <c:val>
            <c:numRef>
              <c:f>Italy!$P$8:$P$19</c:f>
              <c:numCache>
                <c:formatCode>0.0</c:formatCode>
                <c:ptCount val="12"/>
                <c:pt idx="0">
                  <c:v>69.51693340177961</c:v>
                </c:pt>
                <c:pt idx="1">
                  <c:v>149.41096655544149</c:v>
                </c:pt>
                <c:pt idx="2">
                  <c:v>75.888553100616008</c:v>
                </c:pt>
                <c:pt idx="3">
                  <c:v>51.963569837097879</c:v>
                </c:pt>
                <c:pt idx="4">
                  <c:v>51.78089799794661</c:v>
                </c:pt>
                <c:pt idx="5">
                  <c:v>868.13524681724823</c:v>
                </c:pt>
                <c:pt idx="6">
                  <c:v>127.8253172587269</c:v>
                </c:pt>
                <c:pt idx="7">
                  <c:v>135.85259522587268</c:v>
                </c:pt>
                <c:pt idx="8">
                  <c:v>54.549771559548255</c:v>
                </c:pt>
                <c:pt idx="9">
                  <c:v>83.840222607118406</c:v>
                </c:pt>
                <c:pt idx="10">
                  <c:v>56.282092476386026</c:v>
                </c:pt>
                <c:pt idx="11">
                  <c:v>107.1173327258727</c:v>
                </c:pt>
              </c:numCache>
            </c:numRef>
          </c:val>
          <c:extLst>
            <c:ext xmlns:c16="http://schemas.microsoft.com/office/drawing/2014/chart" uri="{C3380CC4-5D6E-409C-BE32-E72D297353CC}">
              <c16:uniqueId val="{00000000-8A6E-49A7-9EAE-C437583A08ED}"/>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Italy!$P$7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Italy!$R$6</c:f>
              <c:strCache>
                <c:ptCount val="1"/>
                <c:pt idx="0">
                  <c:v>Technical Potential</c:v>
                </c:pt>
              </c:strCache>
            </c:strRef>
          </c:tx>
          <c:spPr>
            <a:solidFill>
              <a:schemeClr val="accent1"/>
            </a:solidFill>
            <a:ln>
              <a:noFill/>
            </a:ln>
            <a:effectLst/>
          </c:spPr>
          <c:invertIfNegative val="0"/>
          <c:cat>
            <c:strRef>
              <c:f>Italy!$C$8:$C$19</c:f>
              <c:strCache>
                <c:ptCount val="12"/>
                <c:pt idx="0">
                  <c:v>Arno</c:v>
                </c:pt>
                <c:pt idx="1">
                  <c:v>Tiber</c:v>
                </c:pt>
                <c:pt idx="2">
                  <c:v>Garigliano</c:v>
                </c:pt>
                <c:pt idx="3">
                  <c:v>Volturno</c:v>
                </c:pt>
                <c:pt idx="4">
                  <c:v>Reno</c:v>
                </c:pt>
                <c:pt idx="5">
                  <c:v>Po</c:v>
                </c:pt>
                <c:pt idx="6">
                  <c:v>Tartaro-C.-Po di Levante</c:v>
                </c:pt>
                <c:pt idx="7">
                  <c:v>Adige</c:v>
                </c:pt>
                <c:pt idx="8">
                  <c:v>Brenta</c:v>
                </c:pt>
                <c:pt idx="9">
                  <c:v>Piave</c:v>
                </c:pt>
                <c:pt idx="10">
                  <c:v>Tagliamento</c:v>
                </c:pt>
                <c:pt idx="11">
                  <c:v>Isonzo/Soča</c:v>
                </c:pt>
              </c:strCache>
            </c:strRef>
          </c:cat>
          <c:val>
            <c:numRef>
              <c:f>Italy!$R$8:$R$19</c:f>
              <c:numCache>
                <c:formatCode>0.0</c:formatCode>
                <c:ptCount val="12"/>
                <c:pt idx="0">
                  <c:v>31.282620030800828</c:v>
                </c:pt>
                <c:pt idx="1">
                  <c:v>67.234934949948681</c:v>
                </c:pt>
                <c:pt idx="2">
                  <c:v>34.149848895277202</c:v>
                </c:pt>
                <c:pt idx="3">
                  <c:v>23.383606426694044</c:v>
                </c:pt>
                <c:pt idx="4">
                  <c:v>23.301404099075977</c:v>
                </c:pt>
                <c:pt idx="5">
                  <c:v>390.66086106776174</c:v>
                </c:pt>
                <c:pt idx="6">
                  <c:v>57.521392766427105</c:v>
                </c:pt>
                <c:pt idx="7">
                  <c:v>61.133667851642706</c:v>
                </c:pt>
                <c:pt idx="8">
                  <c:v>24.547397201796716</c:v>
                </c:pt>
                <c:pt idx="9">
                  <c:v>37.728100173203281</c:v>
                </c:pt>
                <c:pt idx="10">
                  <c:v>25.326941614373712</c:v>
                </c:pt>
                <c:pt idx="11">
                  <c:v>48.202799726642716</c:v>
                </c:pt>
              </c:numCache>
            </c:numRef>
          </c:val>
          <c:extLst>
            <c:ext xmlns:c16="http://schemas.microsoft.com/office/drawing/2014/chart" uri="{C3380CC4-5D6E-409C-BE32-E72D297353CC}">
              <c16:uniqueId val="{00000000-917B-4DF7-A2C9-845AB3BFFFDD}"/>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Italy!$R$7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Italy!$T$6</c:f>
              <c:strCache>
                <c:ptCount val="1"/>
                <c:pt idx="0">
                  <c:v>Energy Potential</c:v>
                </c:pt>
              </c:strCache>
            </c:strRef>
          </c:tx>
          <c:spPr>
            <a:solidFill>
              <a:schemeClr val="accent1"/>
            </a:solidFill>
            <a:ln>
              <a:noFill/>
            </a:ln>
            <a:effectLst/>
          </c:spPr>
          <c:invertIfNegative val="0"/>
          <c:cat>
            <c:strRef>
              <c:f>Italy!$C$8:$C$19</c:f>
              <c:strCache>
                <c:ptCount val="12"/>
                <c:pt idx="0">
                  <c:v>Arno</c:v>
                </c:pt>
                <c:pt idx="1">
                  <c:v>Tiber</c:v>
                </c:pt>
                <c:pt idx="2">
                  <c:v>Garigliano</c:v>
                </c:pt>
                <c:pt idx="3">
                  <c:v>Volturno</c:v>
                </c:pt>
                <c:pt idx="4">
                  <c:v>Reno</c:v>
                </c:pt>
                <c:pt idx="5">
                  <c:v>Po</c:v>
                </c:pt>
                <c:pt idx="6">
                  <c:v>Tartaro-C.-Po di Levante</c:v>
                </c:pt>
                <c:pt idx="7">
                  <c:v>Adige</c:v>
                </c:pt>
                <c:pt idx="8">
                  <c:v>Brenta</c:v>
                </c:pt>
                <c:pt idx="9">
                  <c:v>Piave</c:v>
                </c:pt>
                <c:pt idx="10">
                  <c:v>Tagliamento</c:v>
                </c:pt>
                <c:pt idx="11">
                  <c:v>Isonzo/Soča</c:v>
                </c:pt>
              </c:strCache>
            </c:strRef>
          </c:cat>
          <c:val>
            <c:numRef>
              <c:f>Italy!$T$8:$T$19</c:f>
              <c:numCache>
                <c:formatCode>0.0</c:formatCode>
                <c:ptCount val="12"/>
                <c:pt idx="0">
                  <c:v>250.26096024640663</c:v>
                </c:pt>
                <c:pt idx="1">
                  <c:v>537.87947959958944</c:v>
                </c:pt>
                <c:pt idx="2">
                  <c:v>273.19879116221762</c:v>
                </c:pt>
                <c:pt idx="3">
                  <c:v>187.06885141355235</c:v>
                </c:pt>
                <c:pt idx="4">
                  <c:v>186.41123279260782</c:v>
                </c:pt>
                <c:pt idx="5">
                  <c:v>3125.2868885420939</c:v>
                </c:pt>
                <c:pt idx="6">
                  <c:v>460.17114213141684</c:v>
                </c:pt>
                <c:pt idx="7">
                  <c:v>489.06934281314165</c:v>
                </c:pt>
                <c:pt idx="8">
                  <c:v>196.37917761437373</c:v>
                </c:pt>
                <c:pt idx="9">
                  <c:v>301.82480138562624</c:v>
                </c:pt>
                <c:pt idx="10">
                  <c:v>202.6155329149897</c:v>
                </c:pt>
                <c:pt idx="11">
                  <c:v>385.62239781314173</c:v>
                </c:pt>
              </c:numCache>
            </c:numRef>
          </c:val>
          <c:extLst>
            <c:ext xmlns:c16="http://schemas.microsoft.com/office/drawing/2014/chart" uri="{C3380CC4-5D6E-409C-BE32-E72D297353CC}">
              <c16:uniqueId val="{00000000-392C-4A55-92C4-012DDF578445}"/>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Italy!$T$7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Latvia!$N$6</c:f>
              <c:strCache>
                <c:ptCount val="1"/>
                <c:pt idx="0">
                  <c:v>Theoretical Potential</c:v>
                </c:pt>
              </c:strCache>
            </c:strRef>
          </c:tx>
          <c:spPr>
            <a:solidFill>
              <a:schemeClr val="accent1"/>
            </a:solidFill>
            <a:ln>
              <a:noFill/>
            </a:ln>
            <a:effectLst/>
          </c:spPr>
          <c:invertIfNegative val="0"/>
          <c:cat>
            <c:strRef>
              <c:f>Latvia!$C$8:$C$11</c:f>
              <c:strCache>
                <c:ptCount val="4"/>
                <c:pt idx="0">
                  <c:v>Daugava/Western Dvina</c:v>
                </c:pt>
                <c:pt idx="1">
                  <c:v>Gauja</c:v>
                </c:pt>
                <c:pt idx="2">
                  <c:v>Lielupe</c:v>
                </c:pt>
                <c:pt idx="3">
                  <c:v>Venta</c:v>
                </c:pt>
              </c:strCache>
            </c:strRef>
          </c:cat>
          <c:val>
            <c:numRef>
              <c:f>Latvia!$N$8:$N$11</c:f>
              <c:numCache>
                <c:formatCode>0.0</c:formatCode>
                <c:ptCount val="4"/>
                <c:pt idx="0">
                  <c:v>230.96189568788498</c:v>
                </c:pt>
                <c:pt idx="1">
                  <c:v>24.492251580766599</c:v>
                </c:pt>
                <c:pt idx="2">
                  <c:v>38.253063973305949</c:v>
                </c:pt>
                <c:pt idx="3">
                  <c:v>53.479938729637233</c:v>
                </c:pt>
              </c:numCache>
            </c:numRef>
          </c:val>
          <c:extLst>
            <c:ext xmlns:c16="http://schemas.microsoft.com/office/drawing/2014/chart" uri="{C3380CC4-5D6E-409C-BE32-E72D297353CC}">
              <c16:uniqueId val="{00000000-3F59-41CE-A6A7-C2C6109EEA90}"/>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Latvia!$N$7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Latvia!$P$6</c:f>
              <c:strCache>
                <c:ptCount val="1"/>
                <c:pt idx="0">
                  <c:v>Withdrawl Potential</c:v>
                </c:pt>
              </c:strCache>
            </c:strRef>
          </c:tx>
          <c:spPr>
            <a:solidFill>
              <a:schemeClr val="accent1"/>
            </a:solidFill>
            <a:ln>
              <a:noFill/>
            </a:ln>
            <a:effectLst/>
          </c:spPr>
          <c:invertIfNegative val="0"/>
          <c:cat>
            <c:strRef>
              <c:f>Latvia!$C$8:$C$11</c:f>
              <c:strCache>
                <c:ptCount val="4"/>
                <c:pt idx="0">
                  <c:v>Daugava/Western Dvina</c:v>
                </c:pt>
                <c:pt idx="1">
                  <c:v>Gauja</c:v>
                </c:pt>
                <c:pt idx="2">
                  <c:v>Lielupe</c:v>
                </c:pt>
                <c:pt idx="3">
                  <c:v>Venta</c:v>
                </c:pt>
              </c:strCache>
            </c:strRef>
          </c:cat>
          <c:val>
            <c:numRef>
              <c:f>Latvia!$P$8:$P$11</c:f>
              <c:numCache>
                <c:formatCode>0.0</c:formatCode>
                <c:ptCount val="4"/>
                <c:pt idx="0">
                  <c:v>46.192379137576992</c:v>
                </c:pt>
                <c:pt idx="1">
                  <c:v>4.8984503161533199</c:v>
                </c:pt>
                <c:pt idx="2">
                  <c:v>7.6506127946611899</c:v>
                </c:pt>
                <c:pt idx="3">
                  <c:v>10.695987745927447</c:v>
                </c:pt>
              </c:numCache>
            </c:numRef>
          </c:val>
          <c:extLst>
            <c:ext xmlns:c16="http://schemas.microsoft.com/office/drawing/2014/chart" uri="{C3380CC4-5D6E-409C-BE32-E72D297353CC}">
              <c16:uniqueId val="{00000000-63D7-4E42-A9EB-E6D478483CDB}"/>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Latvia!$P$7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Latvia!$R$6</c:f>
              <c:strCache>
                <c:ptCount val="1"/>
                <c:pt idx="0">
                  <c:v>Technical Potential</c:v>
                </c:pt>
              </c:strCache>
            </c:strRef>
          </c:tx>
          <c:spPr>
            <a:solidFill>
              <a:schemeClr val="accent1"/>
            </a:solidFill>
            <a:ln>
              <a:noFill/>
            </a:ln>
            <a:effectLst/>
          </c:spPr>
          <c:invertIfNegative val="0"/>
          <c:cat>
            <c:strRef>
              <c:f>Latvia!$C$8:$C$11</c:f>
              <c:strCache>
                <c:ptCount val="4"/>
                <c:pt idx="0">
                  <c:v>Daugava/Western Dvina</c:v>
                </c:pt>
                <c:pt idx="1">
                  <c:v>Gauja</c:v>
                </c:pt>
                <c:pt idx="2">
                  <c:v>Lielupe</c:v>
                </c:pt>
                <c:pt idx="3">
                  <c:v>Venta</c:v>
                </c:pt>
              </c:strCache>
            </c:strRef>
          </c:cat>
          <c:val>
            <c:numRef>
              <c:f>Latvia!$R$8:$R$11</c:f>
              <c:numCache>
                <c:formatCode>0.0</c:formatCode>
                <c:ptCount val="4"/>
                <c:pt idx="0">
                  <c:v>20.786570611909646</c:v>
                </c:pt>
                <c:pt idx="1">
                  <c:v>2.2043026422689938</c:v>
                </c:pt>
                <c:pt idx="2">
                  <c:v>3.442775757597536</c:v>
                </c:pt>
                <c:pt idx="3">
                  <c:v>4.813194485667351</c:v>
                </c:pt>
              </c:numCache>
            </c:numRef>
          </c:val>
          <c:extLst>
            <c:ext xmlns:c16="http://schemas.microsoft.com/office/drawing/2014/chart" uri="{C3380CC4-5D6E-409C-BE32-E72D297353CC}">
              <c16:uniqueId val="{00000000-2A6C-4887-BC8A-1D221A06E547}"/>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Latvia!$R$7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Latvia!$T$6</c:f>
              <c:strCache>
                <c:ptCount val="1"/>
                <c:pt idx="0">
                  <c:v>Energy Potential</c:v>
                </c:pt>
              </c:strCache>
            </c:strRef>
          </c:tx>
          <c:spPr>
            <a:solidFill>
              <a:schemeClr val="accent1"/>
            </a:solidFill>
            <a:ln>
              <a:noFill/>
            </a:ln>
            <a:effectLst/>
          </c:spPr>
          <c:invertIfNegative val="0"/>
          <c:cat>
            <c:strRef>
              <c:f>Latvia!$C$8:$C$11</c:f>
              <c:strCache>
                <c:ptCount val="4"/>
                <c:pt idx="0">
                  <c:v>Daugava/Western Dvina</c:v>
                </c:pt>
                <c:pt idx="1">
                  <c:v>Gauja</c:v>
                </c:pt>
                <c:pt idx="2">
                  <c:v>Lielupe</c:v>
                </c:pt>
                <c:pt idx="3">
                  <c:v>Venta</c:v>
                </c:pt>
              </c:strCache>
            </c:strRef>
          </c:cat>
          <c:val>
            <c:numRef>
              <c:f>Latvia!$T$8:$T$11</c:f>
              <c:numCache>
                <c:formatCode>0.0</c:formatCode>
                <c:ptCount val="4"/>
                <c:pt idx="0">
                  <c:v>166.29256489527717</c:v>
                </c:pt>
                <c:pt idx="1">
                  <c:v>17.63442113815195</c:v>
                </c:pt>
                <c:pt idx="2">
                  <c:v>27.542206060780288</c:v>
                </c:pt>
                <c:pt idx="3">
                  <c:v>38.505555885338808</c:v>
                </c:pt>
              </c:numCache>
            </c:numRef>
          </c:val>
          <c:extLst>
            <c:ext xmlns:c16="http://schemas.microsoft.com/office/drawing/2014/chart" uri="{C3380CC4-5D6E-409C-BE32-E72D297353CC}">
              <c16:uniqueId val="{00000000-29C5-4BE6-A97C-0BA09761C3A0}"/>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Latvia!$T$7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Lithuania!$N$6</c:f>
              <c:strCache>
                <c:ptCount val="1"/>
                <c:pt idx="0">
                  <c:v>Theoretical Potential</c:v>
                </c:pt>
              </c:strCache>
            </c:strRef>
          </c:tx>
          <c:spPr>
            <a:solidFill>
              <a:schemeClr val="accent1"/>
            </a:solidFill>
            <a:ln>
              <a:noFill/>
            </a:ln>
            <a:effectLst/>
          </c:spPr>
          <c:invertIfNegative val="0"/>
          <c:cat>
            <c:strRef>
              <c:f>Lithuania!$C$8</c:f>
              <c:strCache>
                <c:ptCount val="1"/>
                <c:pt idx="0">
                  <c:v>Neman</c:v>
                </c:pt>
              </c:strCache>
            </c:strRef>
          </c:cat>
          <c:val>
            <c:numRef>
              <c:f>Lithuania!$N$8</c:f>
              <c:numCache>
                <c:formatCode>0.0</c:formatCode>
                <c:ptCount val="1"/>
                <c:pt idx="0">
                  <c:v>306.90217655030796</c:v>
                </c:pt>
              </c:numCache>
            </c:numRef>
          </c:val>
          <c:extLst>
            <c:ext xmlns:c16="http://schemas.microsoft.com/office/drawing/2014/chart" uri="{C3380CC4-5D6E-409C-BE32-E72D297353CC}">
              <c16:uniqueId val="{00000000-1293-4C92-AC64-8F080435F141}"/>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Lithuania!$N$7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Bulgaria!$P$6</c:f>
          <c:strCache>
            <c:ptCount val="1"/>
            <c:pt idx="0">
              <c:v>Withdrawl Potential</c:v>
            </c:pt>
          </c:strCache>
        </c:strRef>
      </c:tx>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Bulgaria!$P$6</c:f>
              <c:strCache>
                <c:ptCount val="1"/>
                <c:pt idx="0">
                  <c:v>Withdrawl Potential</c:v>
                </c:pt>
              </c:strCache>
            </c:strRef>
          </c:tx>
          <c:spPr>
            <a:solidFill>
              <a:schemeClr val="accent1"/>
            </a:solidFill>
            <a:ln>
              <a:noFill/>
            </a:ln>
            <a:effectLst/>
          </c:spPr>
          <c:invertIfNegative val="0"/>
          <c:cat>
            <c:strRef>
              <c:f>Bulgaria!$C$8:$C$9</c:f>
              <c:strCache>
                <c:ptCount val="2"/>
                <c:pt idx="0">
                  <c:v>Kamchiya</c:v>
                </c:pt>
                <c:pt idx="1">
                  <c:v>Veleka</c:v>
                </c:pt>
              </c:strCache>
            </c:strRef>
          </c:cat>
          <c:val>
            <c:numRef>
              <c:f>Bulgaria!$P$8:$P$9</c:f>
              <c:numCache>
                <c:formatCode>0.0</c:formatCode>
                <c:ptCount val="2"/>
                <c:pt idx="0">
                  <c:v>7.3507892407939766</c:v>
                </c:pt>
                <c:pt idx="1">
                  <c:v>2.614869088706365</c:v>
                </c:pt>
              </c:numCache>
            </c:numRef>
          </c:val>
          <c:extLst>
            <c:ext xmlns:c16="http://schemas.microsoft.com/office/drawing/2014/chart" uri="{C3380CC4-5D6E-409C-BE32-E72D297353CC}">
              <c16:uniqueId val="{00000000-411B-454A-A13B-34F9D7A05B76}"/>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Bulgaria!$P$7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Lithuania!$P$6</c:f>
              <c:strCache>
                <c:ptCount val="1"/>
                <c:pt idx="0">
                  <c:v>Withdrawl Potential</c:v>
                </c:pt>
              </c:strCache>
            </c:strRef>
          </c:tx>
          <c:spPr>
            <a:solidFill>
              <a:schemeClr val="accent1"/>
            </a:solidFill>
            <a:ln>
              <a:noFill/>
            </a:ln>
            <a:effectLst/>
          </c:spPr>
          <c:invertIfNegative val="0"/>
          <c:cat>
            <c:strRef>
              <c:f>Lithuania!$C$8</c:f>
              <c:strCache>
                <c:ptCount val="1"/>
                <c:pt idx="0">
                  <c:v>Neman</c:v>
                </c:pt>
              </c:strCache>
            </c:strRef>
          </c:cat>
          <c:val>
            <c:numRef>
              <c:f>Lithuania!$P$8</c:f>
              <c:numCache>
                <c:formatCode>0.0</c:formatCode>
                <c:ptCount val="1"/>
                <c:pt idx="0">
                  <c:v>61.380435310061593</c:v>
                </c:pt>
              </c:numCache>
            </c:numRef>
          </c:val>
          <c:extLst>
            <c:ext xmlns:c16="http://schemas.microsoft.com/office/drawing/2014/chart" uri="{C3380CC4-5D6E-409C-BE32-E72D297353CC}">
              <c16:uniqueId val="{00000000-78D4-414A-A10B-C0C46C9E02F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Lithuania!$P$7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Lithuania!$R$6</c:f>
              <c:strCache>
                <c:ptCount val="1"/>
                <c:pt idx="0">
                  <c:v>Technical Potential</c:v>
                </c:pt>
              </c:strCache>
            </c:strRef>
          </c:tx>
          <c:spPr>
            <a:solidFill>
              <a:schemeClr val="accent1"/>
            </a:solidFill>
            <a:ln>
              <a:noFill/>
            </a:ln>
            <a:effectLst/>
          </c:spPr>
          <c:invertIfNegative val="0"/>
          <c:cat>
            <c:strRef>
              <c:f>Lithuania!$C$8</c:f>
              <c:strCache>
                <c:ptCount val="1"/>
                <c:pt idx="0">
                  <c:v>Neman</c:v>
                </c:pt>
              </c:strCache>
            </c:strRef>
          </c:cat>
          <c:val>
            <c:numRef>
              <c:f>Lithuania!$R$8</c:f>
              <c:numCache>
                <c:formatCode>0.0</c:formatCode>
                <c:ptCount val="1"/>
                <c:pt idx="0">
                  <c:v>27.621195889527716</c:v>
                </c:pt>
              </c:numCache>
            </c:numRef>
          </c:val>
          <c:extLst>
            <c:ext xmlns:c16="http://schemas.microsoft.com/office/drawing/2014/chart" uri="{C3380CC4-5D6E-409C-BE32-E72D297353CC}">
              <c16:uniqueId val="{00000000-BA3A-4C5B-9E40-AB49596E215B}"/>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Lithuania!$R$7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Lithuania!$T$6</c:f>
              <c:strCache>
                <c:ptCount val="1"/>
                <c:pt idx="0">
                  <c:v>Energy Potential</c:v>
                </c:pt>
              </c:strCache>
            </c:strRef>
          </c:tx>
          <c:spPr>
            <a:solidFill>
              <a:schemeClr val="accent1"/>
            </a:solidFill>
            <a:ln>
              <a:noFill/>
            </a:ln>
            <a:effectLst/>
          </c:spPr>
          <c:invertIfNegative val="0"/>
          <c:cat>
            <c:strRef>
              <c:f>Lithuania!$C$8</c:f>
              <c:strCache>
                <c:ptCount val="1"/>
                <c:pt idx="0">
                  <c:v>Neman</c:v>
                </c:pt>
              </c:strCache>
            </c:strRef>
          </c:cat>
          <c:val>
            <c:numRef>
              <c:f>Lithuania!$T$8</c:f>
              <c:numCache>
                <c:formatCode>0.0</c:formatCode>
                <c:ptCount val="1"/>
                <c:pt idx="0">
                  <c:v>220.96956711622173</c:v>
                </c:pt>
              </c:numCache>
            </c:numRef>
          </c:val>
          <c:extLst>
            <c:ext xmlns:c16="http://schemas.microsoft.com/office/drawing/2014/chart" uri="{C3380CC4-5D6E-409C-BE32-E72D297353CC}">
              <c16:uniqueId val="{00000000-88E6-401B-905D-B6F18C32F876}"/>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Lithuania!$T$7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Netherlands!$N$6</c:f>
              <c:strCache>
                <c:ptCount val="1"/>
                <c:pt idx="0">
                  <c:v>Theoretical Potential</c:v>
                </c:pt>
              </c:strCache>
            </c:strRef>
          </c:tx>
          <c:spPr>
            <a:solidFill>
              <a:schemeClr val="accent1"/>
            </a:solidFill>
            <a:ln>
              <a:noFill/>
            </a:ln>
            <a:effectLst/>
          </c:spPr>
          <c:invertIfNegative val="0"/>
          <c:cat>
            <c:strRef>
              <c:f>Netherlands!$C$8:$C$12</c:f>
              <c:strCache>
                <c:ptCount val="5"/>
                <c:pt idx="0">
                  <c:v>Meuse/Maas</c:v>
                </c:pt>
                <c:pt idx="1">
                  <c:v>Scheldt</c:v>
                </c:pt>
                <c:pt idx="2">
                  <c:v>Zwarte Water</c:v>
                </c:pt>
                <c:pt idx="3">
                  <c:v>Ijssel</c:v>
                </c:pt>
                <c:pt idx="4">
                  <c:v>Waal</c:v>
                </c:pt>
              </c:strCache>
            </c:strRef>
          </c:cat>
          <c:val>
            <c:numRef>
              <c:f>Netherlands!$N$8:$N$12</c:f>
              <c:numCache>
                <c:formatCode>0.0</c:formatCode>
                <c:ptCount val="5"/>
                <c:pt idx="0">
                  <c:v>812.15368751540018</c:v>
                </c:pt>
                <c:pt idx="1">
                  <c:v>262.11613526694043</c:v>
                </c:pt>
                <c:pt idx="2">
                  <c:v>113.50800889801505</c:v>
                </c:pt>
                <c:pt idx="3">
                  <c:v>862.66086762491432</c:v>
                </c:pt>
                <c:pt idx="4">
                  <c:v>5450.7552117214236</c:v>
                </c:pt>
              </c:numCache>
            </c:numRef>
          </c:val>
          <c:extLst>
            <c:ext xmlns:c16="http://schemas.microsoft.com/office/drawing/2014/chart" uri="{C3380CC4-5D6E-409C-BE32-E72D297353CC}">
              <c16:uniqueId val="{00000000-5560-45B4-A2E8-6118316B1A9E}"/>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Netherlands!$N$7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Netherlands!$P$6</c:f>
              <c:strCache>
                <c:ptCount val="1"/>
                <c:pt idx="0">
                  <c:v>Withdrawl Potential</c:v>
                </c:pt>
              </c:strCache>
            </c:strRef>
          </c:tx>
          <c:spPr>
            <a:solidFill>
              <a:schemeClr val="accent1"/>
            </a:solidFill>
            <a:ln>
              <a:noFill/>
            </a:ln>
            <a:effectLst/>
          </c:spPr>
          <c:invertIfNegative val="0"/>
          <c:cat>
            <c:strRef>
              <c:f>Netherlands!$C$8:$C$12</c:f>
              <c:strCache>
                <c:ptCount val="5"/>
                <c:pt idx="0">
                  <c:v>Meuse/Maas</c:v>
                </c:pt>
                <c:pt idx="1">
                  <c:v>Scheldt</c:v>
                </c:pt>
                <c:pt idx="2">
                  <c:v>Zwarte Water</c:v>
                </c:pt>
                <c:pt idx="3">
                  <c:v>Ijssel</c:v>
                </c:pt>
                <c:pt idx="4">
                  <c:v>Waal</c:v>
                </c:pt>
              </c:strCache>
            </c:strRef>
          </c:cat>
          <c:val>
            <c:numRef>
              <c:f>Netherlands!$P$8:$P$12</c:f>
              <c:numCache>
                <c:formatCode>0.0</c:formatCode>
                <c:ptCount val="5"/>
                <c:pt idx="0">
                  <c:v>162.43073750308002</c:v>
                </c:pt>
                <c:pt idx="1">
                  <c:v>52.423227053388089</c:v>
                </c:pt>
                <c:pt idx="2">
                  <c:v>22.70160177960301</c:v>
                </c:pt>
                <c:pt idx="3">
                  <c:v>172.53217352498285</c:v>
                </c:pt>
                <c:pt idx="4">
                  <c:v>1090.1510423442846</c:v>
                </c:pt>
              </c:numCache>
            </c:numRef>
          </c:val>
          <c:extLst>
            <c:ext xmlns:c16="http://schemas.microsoft.com/office/drawing/2014/chart" uri="{C3380CC4-5D6E-409C-BE32-E72D297353CC}">
              <c16:uniqueId val="{00000000-B9DE-4AD7-AC6C-47F1A7E7D89D}"/>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Netherlands!$P$7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Netherlands!$R$6</c:f>
              <c:strCache>
                <c:ptCount val="1"/>
                <c:pt idx="0">
                  <c:v>Technical Potential</c:v>
                </c:pt>
              </c:strCache>
            </c:strRef>
          </c:tx>
          <c:spPr>
            <a:solidFill>
              <a:schemeClr val="accent1"/>
            </a:solidFill>
            <a:ln>
              <a:noFill/>
            </a:ln>
            <a:effectLst/>
          </c:spPr>
          <c:invertIfNegative val="0"/>
          <c:cat>
            <c:strRef>
              <c:f>Netherlands!$C$8:$C$12</c:f>
              <c:strCache>
                <c:ptCount val="5"/>
                <c:pt idx="0">
                  <c:v>Meuse/Maas</c:v>
                </c:pt>
                <c:pt idx="1">
                  <c:v>Scheldt</c:v>
                </c:pt>
                <c:pt idx="2">
                  <c:v>Zwarte Water</c:v>
                </c:pt>
                <c:pt idx="3">
                  <c:v>Ijssel</c:v>
                </c:pt>
                <c:pt idx="4">
                  <c:v>Waal</c:v>
                </c:pt>
              </c:strCache>
            </c:strRef>
          </c:cat>
          <c:val>
            <c:numRef>
              <c:f>Netherlands!$R$8:$R$12</c:f>
              <c:numCache>
                <c:formatCode>0.0</c:formatCode>
                <c:ptCount val="5"/>
                <c:pt idx="0">
                  <c:v>73.093831876386005</c:v>
                </c:pt>
                <c:pt idx="1">
                  <c:v>23.590452174024641</c:v>
                </c:pt>
                <c:pt idx="2">
                  <c:v>10.215720800821355</c:v>
                </c:pt>
                <c:pt idx="3">
                  <c:v>77.639478086242278</c:v>
                </c:pt>
                <c:pt idx="4">
                  <c:v>490.56796905492808</c:v>
                </c:pt>
              </c:numCache>
            </c:numRef>
          </c:val>
          <c:extLst>
            <c:ext xmlns:c16="http://schemas.microsoft.com/office/drawing/2014/chart" uri="{C3380CC4-5D6E-409C-BE32-E72D297353CC}">
              <c16:uniqueId val="{00000000-C4B0-4956-AB5F-B07C4C84AB76}"/>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Netherlands!$R$7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Netherlands!$T$6</c:f>
              <c:strCache>
                <c:ptCount val="1"/>
                <c:pt idx="0">
                  <c:v>Energy Potential</c:v>
                </c:pt>
              </c:strCache>
            </c:strRef>
          </c:tx>
          <c:spPr>
            <a:solidFill>
              <a:schemeClr val="accent1"/>
            </a:solidFill>
            <a:ln>
              <a:noFill/>
            </a:ln>
            <a:effectLst/>
          </c:spPr>
          <c:invertIfNegative val="0"/>
          <c:cat>
            <c:strRef>
              <c:f>Netherlands!$C$8:$C$12</c:f>
              <c:strCache>
                <c:ptCount val="5"/>
                <c:pt idx="0">
                  <c:v>Meuse/Maas</c:v>
                </c:pt>
                <c:pt idx="1">
                  <c:v>Scheldt</c:v>
                </c:pt>
                <c:pt idx="2">
                  <c:v>Zwarte Water</c:v>
                </c:pt>
                <c:pt idx="3">
                  <c:v>Ijssel</c:v>
                </c:pt>
                <c:pt idx="4">
                  <c:v>Waal</c:v>
                </c:pt>
              </c:strCache>
            </c:strRef>
          </c:cat>
          <c:val>
            <c:numRef>
              <c:f>Netherlands!$T$8:$T$12</c:f>
              <c:numCache>
                <c:formatCode>0.0</c:formatCode>
                <c:ptCount val="5"/>
                <c:pt idx="0">
                  <c:v>584.75065501108804</c:v>
                </c:pt>
                <c:pt idx="1">
                  <c:v>188.72361739219713</c:v>
                </c:pt>
                <c:pt idx="2">
                  <c:v>81.725766406570841</c:v>
                </c:pt>
                <c:pt idx="3">
                  <c:v>621.11582468993822</c:v>
                </c:pt>
                <c:pt idx="4">
                  <c:v>3924.5437524394247</c:v>
                </c:pt>
              </c:numCache>
            </c:numRef>
          </c:val>
          <c:extLst>
            <c:ext xmlns:c16="http://schemas.microsoft.com/office/drawing/2014/chart" uri="{C3380CC4-5D6E-409C-BE32-E72D297353CC}">
              <c16:uniqueId val="{00000000-DB14-4EDF-837C-054B01F40095}"/>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Netherlands!$T$7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Portugal!$N$6</c:f>
              <c:strCache>
                <c:ptCount val="1"/>
                <c:pt idx="0">
                  <c:v>Theoretical Potential</c:v>
                </c:pt>
              </c:strCache>
            </c:strRef>
          </c:tx>
          <c:spPr>
            <a:solidFill>
              <a:schemeClr val="accent1"/>
            </a:solidFill>
            <a:ln>
              <a:noFill/>
            </a:ln>
            <a:effectLst/>
          </c:spPr>
          <c:invertIfNegative val="0"/>
          <c:cat>
            <c:strRef>
              <c:f>Portugal!$C$8:$C$13</c:f>
              <c:strCache>
                <c:ptCount val="6"/>
                <c:pt idx="0">
                  <c:v>Mondego</c:v>
                </c:pt>
                <c:pt idx="1">
                  <c:v>Sado</c:v>
                </c:pt>
                <c:pt idx="2">
                  <c:v>Minho</c:v>
                </c:pt>
                <c:pt idx="3">
                  <c:v>Douro</c:v>
                </c:pt>
                <c:pt idx="4">
                  <c:v>Tagus</c:v>
                </c:pt>
                <c:pt idx="5">
                  <c:v>Guadiana</c:v>
                </c:pt>
              </c:strCache>
            </c:strRef>
          </c:cat>
          <c:val>
            <c:numRef>
              <c:f>Portugal!$N$8:$N$13</c:f>
              <c:numCache>
                <c:formatCode>0.0</c:formatCode>
                <c:ptCount val="6"/>
                <c:pt idx="0">
                  <c:v>311.20394599589321</c:v>
                </c:pt>
                <c:pt idx="1">
                  <c:v>117.68230839151266</c:v>
                </c:pt>
                <c:pt idx="2">
                  <c:v>920.53990821355228</c:v>
                </c:pt>
                <c:pt idx="3">
                  <c:v>1764.7382612936344</c:v>
                </c:pt>
                <c:pt idx="4">
                  <c:v>1445.2403747433264</c:v>
                </c:pt>
                <c:pt idx="5">
                  <c:v>232.40806078884327</c:v>
                </c:pt>
              </c:numCache>
            </c:numRef>
          </c:val>
          <c:extLst>
            <c:ext xmlns:c16="http://schemas.microsoft.com/office/drawing/2014/chart" uri="{C3380CC4-5D6E-409C-BE32-E72D297353CC}">
              <c16:uniqueId val="{00000000-9C50-4CC0-843B-E2C2069EF8B3}"/>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Portugal!$N$7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Portugal!$P$6</c:f>
              <c:strCache>
                <c:ptCount val="1"/>
                <c:pt idx="0">
                  <c:v>Withdrawl Potential</c:v>
                </c:pt>
              </c:strCache>
            </c:strRef>
          </c:tx>
          <c:spPr>
            <a:solidFill>
              <a:schemeClr val="accent1"/>
            </a:solidFill>
            <a:ln>
              <a:noFill/>
            </a:ln>
            <a:effectLst/>
          </c:spPr>
          <c:invertIfNegative val="0"/>
          <c:cat>
            <c:strRef>
              <c:f>Portugal!$C$8:$C$13</c:f>
              <c:strCache>
                <c:ptCount val="6"/>
                <c:pt idx="0">
                  <c:v>Mondego</c:v>
                </c:pt>
                <c:pt idx="1">
                  <c:v>Sado</c:v>
                </c:pt>
                <c:pt idx="2">
                  <c:v>Minho</c:v>
                </c:pt>
                <c:pt idx="3">
                  <c:v>Douro</c:v>
                </c:pt>
                <c:pt idx="4">
                  <c:v>Tagus</c:v>
                </c:pt>
                <c:pt idx="5">
                  <c:v>Guadiana</c:v>
                </c:pt>
              </c:strCache>
            </c:strRef>
          </c:cat>
          <c:val>
            <c:numRef>
              <c:f>Portugal!$P$8:$P$13</c:f>
              <c:numCache>
                <c:formatCode>0.0</c:formatCode>
                <c:ptCount val="6"/>
                <c:pt idx="0">
                  <c:v>62.240789199178643</c:v>
                </c:pt>
                <c:pt idx="1">
                  <c:v>23.53646167830253</c:v>
                </c:pt>
                <c:pt idx="2">
                  <c:v>184.10798164271043</c:v>
                </c:pt>
                <c:pt idx="3">
                  <c:v>352.94765225872686</c:v>
                </c:pt>
                <c:pt idx="4">
                  <c:v>289.04807494866526</c:v>
                </c:pt>
                <c:pt idx="5">
                  <c:v>46.481612157768652</c:v>
                </c:pt>
              </c:numCache>
            </c:numRef>
          </c:val>
          <c:extLst>
            <c:ext xmlns:c16="http://schemas.microsoft.com/office/drawing/2014/chart" uri="{C3380CC4-5D6E-409C-BE32-E72D297353CC}">
              <c16:uniqueId val="{00000000-E9A9-442F-A1F5-C3B1CE9513A9}"/>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Portugal!$P$7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Portugal!$R$6</c:f>
              <c:strCache>
                <c:ptCount val="1"/>
                <c:pt idx="0">
                  <c:v>Technical Potential</c:v>
                </c:pt>
              </c:strCache>
            </c:strRef>
          </c:tx>
          <c:spPr>
            <a:solidFill>
              <a:schemeClr val="accent1"/>
            </a:solidFill>
            <a:ln>
              <a:noFill/>
            </a:ln>
            <a:effectLst/>
          </c:spPr>
          <c:invertIfNegative val="0"/>
          <c:cat>
            <c:strRef>
              <c:f>Portugal!$C$8:$C$13</c:f>
              <c:strCache>
                <c:ptCount val="6"/>
                <c:pt idx="0">
                  <c:v>Mondego</c:v>
                </c:pt>
                <c:pt idx="1">
                  <c:v>Sado</c:v>
                </c:pt>
                <c:pt idx="2">
                  <c:v>Minho</c:v>
                </c:pt>
                <c:pt idx="3">
                  <c:v>Douro</c:v>
                </c:pt>
                <c:pt idx="4">
                  <c:v>Tagus</c:v>
                </c:pt>
                <c:pt idx="5">
                  <c:v>Guadiana</c:v>
                </c:pt>
              </c:strCache>
            </c:strRef>
          </c:cat>
          <c:val>
            <c:numRef>
              <c:f>Portugal!$R$8:$R$13</c:f>
              <c:numCache>
                <c:formatCode>0.0</c:formatCode>
                <c:ptCount val="6"/>
                <c:pt idx="0">
                  <c:v>28.008355139630389</c:v>
                </c:pt>
                <c:pt idx="1">
                  <c:v>10.591407755236139</c:v>
                </c:pt>
                <c:pt idx="2">
                  <c:v>82.8485917392197</c:v>
                </c:pt>
                <c:pt idx="3">
                  <c:v>158.82644351642708</c:v>
                </c:pt>
                <c:pt idx="4">
                  <c:v>130.07163372689936</c:v>
                </c:pt>
                <c:pt idx="5">
                  <c:v>20.916725470995893</c:v>
                </c:pt>
              </c:numCache>
            </c:numRef>
          </c:val>
          <c:extLst>
            <c:ext xmlns:c16="http://schemas.microsoft.com/office/drawing/2014/chart" uri="{C3380CC4-5D6E-409C-BE32-E72D297353CC}">
              <c16:uniqueId val="{00000000-3720-4DA2-A711-AF91D84E611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Portugal!$R$7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Bulgaria!$R$6</c:f>
          <c:strCache>
            <c:ptCount val="1"/>
            <c:pt idx="0">
              <c:v>Technical Potential</c:v>
            </c:pt>
          </c:strCache>
        </c:strRef>
      </c:tx>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Bulgaria!$R$6</c:f>
              <c:strCache>
                <c:ptCount val="1"/>
                <c:pt idx="0">
                  <c:v>Technical Potential</c:v>
                </c:pt>
              </c:strCache>
            </c:strRef>
          </c:tx>
          <c:spPr>
            <a:solidFill>
              <a:schemeClr val="accent1"/>
            </a:solidFill>
            <a:ln>
              <a:noFill/>
            </a:ln>
            <a:effectLst/>
          </c:spPr>
          <c:invertIfNegative val="0"/>
          <c:cat>
            <c:strRef>
              <c:f>Bulgaria!$C$8:$C$9</c:f>
              <c:strCache>
                <c:ptCount val="2"/>
                <c:pt idx="0">
                  <c:v>Kamchiya</c:v>
                </c:pt>
                <c:pt idx="1">
                  <c:v>Veleka</c:v>
                </c:pt>
              </c:strCache>
            </c:strRef>
          </c:cat>
          <c:val>
            <c:numRef>
              <c:f>Bulgaria!$R$8:$R$9</c:f>
              <c:numCache>
                <c:formatCode>0.0</c:formatCode>
                <c:ptCount val="2"/>
                <c:pt idx="0">
                  <c:v>3.3078551583572899</c:v>
                </c:pt>
                <c:pt idx="1">
                  <c:v>1.1766910899178642</c:v>
                </c:pt>
              </c:numCache>
            </c:numRef>
          </c:val>
          <c:extLst>
            <c:ext xmlns:c16="http://schemas.microsoft.com/office/drawing/2014/chart" uri="{C3380CC4-5D6E-409C-BE32-E72D297353CC}">
              <c16:uniqueId val="{00000000-49CB-4853-91F5-98435191CC0B}"/>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Bulgaria!$R$7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Portugal!$T$6</c:f>
              <c:strCache>
                <c:ptCount val="1"/>
                <c:pt idx="0">
                  <c:v>Energy Potential</c:v>
                </c:pt>
              </c:strCache>
            </c:strRef>
          </c:tx>
          <c:spPr>
            <a:solidFill>
              <a:schemeClr val="accent1"/>
            </a:solidFill>
            <a:ln>
              <a:noFill/>
            </a:ln>
            <a:effectLst/>
          </c:spPr>
          <c:invertIfNegative val="0"/>
          <c:cat>
            <c:strRef>
              <c:f>Portugal!$C$8:$C$13</c:f>
              <c:strCache>
                <c:ptCount val="6"/>
                <c:pt idx="0">
                  <c:v>Mondego</c:v>
                </c:pt>
                <c:pt idx="1">
                  <c:v>Sado</c:v>
                </c:pt>
                <c:pt idx="2">
                  <c:v>Minho</c:v>
                </c:pt>
                <c:pt idx="3">
                  <c:v>Douro</c:v>
                </c:pt>
                <c:pt idx="4">
                  <c:v>Tagus</c:v>
                </c:pt>
                <c:pt idx="5">
                  <c:v>Guadiana</c:v>
                </c:pt>
              </c:strCache>
            </c:strRef>
          </c:cat>
          <c:val>
            <c:numRef>
              <c:f>Portugal!$T$8:$T$13</c:f>
              <c:numCache>
                <c:formatCode>0.0</c:formatCode>
                <c:ptCount val="6"/>
                <c:pt idx="0">
                  <c:v>224.06684111704311</c:v>
                </c:pt>
                <c:pt idx="1">
                  <c:v>84.73126204188911</c:v>
                </c:pt>
                <c:pt idx="2">
                  <c:v>662.7887339137576</c:v>
                </c:pt>
                <c:pt idx="3">
                  <c:v>1270.6115481314166</c:v>
                </c:pt>
                <c:pt idx="4">
                  <c:v>1040.5730698151949</c:v>
                </c:pt>
                <c:pt idx="5">
                  <c:v>167.33380376796714</c:v>
                </c:pt>
              </c:numCache>
            </c:numRef>
          </c:val>
          <c:extLst>
            <c:ext xmlns:c16="http://schemas.microsoft.com/office/drawing/2014/chart" uri="{C3380CC4-5D6E-409C-BE32-E72D297353CC}">
              <c16:uniqueId val="{00000000-BF6C-4CA4-9141-BCC13DF3FA9A}"/>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Portugal!$T$7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Poland!$N$6</c:f>
              <c:strCache>
                <c:ptCount val="1"/>
                <c:pt idx="0">
                  <c:v>Theoretical Potential</c:v>
                </c:pt>
              </c:strCache>
            </c:strRef>
          </c:tx>
          <c:spPr>
            <a:solidFill>
              <a:schemeClr val="accent1"/>
            </a:solidFill>
            <a:ln>
              <a:noFill/>
            </a:ln>
            <a:effectLst/>
          </c:spPr>
          <c:invertIfNegative val="0"/>
          <c:cat>
            <c:strRef>
              <c:f>Poland!$C$8</c:f>
              <c:strCache>
                <c:ptCount val="1"/>
                <c:pt idx="0">
                  <c:v>Vistula</c:v>
                </c:pt>
              </c:strCache>
            </c:strRef>
          </c:cat>
          <c:val>
            <c:numRef>
              <c:f>Poland!$N$8</c:f>
              <c:numCache>
                <c:formatCode>0.0</c:formatCode>
                <c:ptCount val="1"/>
                <c:pt idx="0">
                  <c:v>582.96829047227925</c:v>
                </c:pt>
              </c:numCache>
            </c:numRef>
          </c:val>
          <c:extLst>
            <c:ext xmlns:c16="http://schemas.microsoft.com/office/drawing/2014/chart" uri="{C3380CC4-5D6E-409C-BE32-E72D297353CC}">
              <c16:uniqueId val="{00000000-7C3A-4E23-9156-80638B770310}"/>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Poland!$N$7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Poland!$P$6</c:f>
              <c:strCache>
                <c:ptCount val="1"/>
                <c:pt idx="0">
                  <c:v>Withdrawl Potential</c:v>
                </c:pt>
              </c:strCache>
            </c:strRef>
          </c:tx>
          <c:spPr>
            <a:solidFill>
              <a:schemeClr val="accent1"/>
            </a:solidFill>
            <a:ln>
              <a:noFill/>
            </a:ln>
            <a:effectLst/>
          </c:spPr>
          <c:invertIfNegative val="0"/>
          <c:cat>
            <c:strRef>
              <c:f>Poland!$C$8</c:f>
              <c:strCache>
                <c:ptCount val="1"/>
                <c:pt idx="0">
                  <c:v>Vistula</c:v>
                </c:pt>
              </c:strCache>
            </c:strRef>
          </c:cat>
          <c:val>
            <c:numRef>
              <c:f>Poland!$P$8</c:f>
              <c:numCache>
                <c:formatCode>0.0</c:formatCode>
                <c:ptCount val="1"/>
                <c:pt idx="0">
                  <c:v>116.59365809445586</c:v>
                </c:pt>
              </c:numCache>
            </c:numRef>
          </c:val>
          <c:extLst>
            <c:ext xmlns:c16="http://schemas.microsoft.com/office/drawing/2014/chart" uri="{C3380CC4-5D6E-409C-BE32-E72D297353CC}">
              <c16:uniqueId val="{00000000-9946-41B9-AC95-ADBB1C9EDA39}"/>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Poland!$P$7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Poland!$R$6</c:f>
              <c:strCache>
                <c:ptCount val="1"/>
                <c:pt idx="0">
                  <c:v>Technical Potential</c:v>
                </c:pt>
              </c:strCache>
            </c:strRef>
          </c:tx>
          <c:spPr>
            <a:solidFill>
              <a:schemeClr val="accent1"/>
            </a:solidFill>
            <a:ln>
              <a:noFill/>
            </a:ln>
            <a:effectLst/>
          </c:spPr>
          <c:invertIfNegative val="0"/>
          <c:cat>
            <c:strRef>
              <c:f>Poland!$C$8</c:f>
              <c:strCache>
                <c:ptCount val="1"/>
                <c:pt idx="0">
                  <c:v>Vistula</c:v>
                </c:pt>
              </c:strCache>
            </c:strRef>
          </c:cat>
          <c:val>
            <c:numRef>
              <c:f>Poland!$R$8</c:f>
              <c:numCache>
                <c:formatCode>0.0</c:formatCode>
                <c:ptCount val="1"/>
                <c:pt idx="0">
                  <c:v>52.467146142505136</c:v>
                </c:pt>
              </c:numCache>
            </c:numRef>
          </c:val>
          <c:extLst>
            <c:ext xmlns:c16="http://schemas.microsoft.com/office/drawing/2014/chart" uri="{C3380CC4-5D6E-409C-BE32-E72D297353CC}">
              <c16:uniqueId val="{00000000-52FB-4B0D-AECE-343BC9FA7110}"/>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Poland!$R$7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Poland!$T$6</c:f>
              <c:strCache>
                <c:ptCount val="1"/>
                <c:pt idx="0">
                  <c:v>Energy Potential</c:v>
                </c:pt>
              </c:strCache>
            </c:strRef>
          </c:tx>
          <c:spPr>
            <a:solidFill>
              <a:schemeClr val="accent1"/>
            </a:solidFill>
            <a:ln>
              <a:noFill/>
            </a:ln>
            <a:effectLst/>
          </c:spPr>
          <c:invertIfNegative val="0"/>
          <c:cat>
            <c:strRef>
              <c:f>Poland!$C$8</c:f>
              <c:strCache>
                <c:ptCount val="1"/>
                <c:pt idx="0">
                  <c:v>Vistula</c:v>
                </c:pt>
              </c:strCache>
            </c:strRef>
          </c:cat>
          <c:val>
            <c:numRef>
              <c:f>Poland!$T$8</c:f>
              <c:numCache>
                <c:formatCode>0.0</c:formatCode>
                <c:ptCount val="1"/>
                <c:pt idx="0">
                  <c:v>419.73716914004109</c:v>
                </c:pt>
              </c:numCache>
            </c:numRef>
          </c:val>
          <c:extLst>
            <c:ext xmlns:c16="http://schemas.microsoft.com/office/drawing/2014/chart" uri="{C3380CC4-5D6E-409C-BE32-E72D297353CC}">
              <c16:uniqueId val="{00000000-44CD-4AB0-A53F-D18BC3546806}"/>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Poland!$T$7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'Repub. of Ireland'!$N$6</c:f>
              <c:strCache>
                <c:ptCount val="1"/>
                <c:pt idx="0">
                  <c:v>Theoretical Potential</c:v>
                </c:pt>
              </c:strCache>
            </c:strRef>
          </c:tx>
          <c:spPr>
            <a:solidFill>
              <a:schemeClr val="accent1"/>
            </a:solidFill>
            <a:ln>
              <a:noFill/>
            </a:ln>
            <a:effectLst/>
          </c:spPr>
          <c:invertIfNegative val="0"/>
          <c:cat>
            <c:strRef>
              <c:f>'Repub. of Ireland'!$C$8:$C$9</c:f>
              <c:strCache>
                <c:ptCount val="2"/>
                <c:pt idx="0">
                  <c:v>Shannon</c:v>
                </c:pt>
                <c:pt idx="1">
                  <c:v>The Three Sisters</c:v>
                </c:pt>
              </c:strCache>
            </c:strRef>
          </c:cat>
          <c:val>
            <c:numRef>
              <c:f>'Repub. of Ireland'!$N$8:$N$9</c:f>
              <c:numCache>
                <c:formatCode>0.0</c:formatCode>
                <c:ptCount val="2"/>
                <c:pt idx="0">
                  <c:v>585.79852175222459</c:v>
                </c:pt>
                <c:pt idx="1">
                  <c:v>439.46261129876797</c:v>
                </c:pt>
              </c:numCache>
            </c:numRef>
          </c:val>
          <c:extLst>
            <c:ext xmlns:c16="http://schemas.microsoft.com/office/drawing/2014/chart" uri="{C3380CC4-5D6E-409C-BE32-E72D297353CC}">
              <c16:uniqueId val="{00000000-BFE5-4BE7-BF28-21AFE8E9AB1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'Repub. of Ireland'!$N$7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'Repub. of Ireland'!$P$6</c:f>
              <c:strCache>
                <c:ptCount val="1"/>
                <c:pt idx="0">
                  <c:v>Withdrawl Potential</c:v>
                </c:pt>
              </c:strCache>
            </c:strRef>
          </c:tx>
          <c:spPr>
            <a:solidFill>
              <a:schemeClr val="accent1"/>
            </a:solidFill>
            <a:ln>
              <a:noFill/>
            </a:ln>
            <a:effectLst/>
          </c:spPr>
          <c:invertIfNegative val="0"/>
          <c:cat>
            <c:strRef>
              <c:f>'Repub. of Ireland'!$C$8:$C$9</c:f>
              <c:strCache>
                <c:ptCount val="2"/>
                <c:pt idx="0">
                  <c:v>Shannon</c:v>
                </c:pt>
                <c:pt idx="1">
                  <c:v>The Three Sisters</c:v>
                </c:pt>
              </c:strCache>
            </c:strRef>
          </c:cat>
          <c:val>
            <c:numRef>
              <c:f>'Repub. of Ireland'!$P$8:$P$9</c:f>
              <c:numCache>
                <c:formatCode>0.0</c:formatCode>
                <c:ptCount val="2"/>
                <c:pt idx="0">
                  <c:v>117.15970435044491</c:v>
                </c:pt>
                <c:pt idx="1">
                  <c:v>87.892522259753591</c:v>
                </c:pt>
              </c:numCache>
            </c:numRef>
          </c:val>
          <c:extLst>
            <c:ext xmlns:c16="http://schemas.microsoft.com/office/drawing/2014/chart" uri="{C3380CC4-5D6E-409C-BE32-E72D297353CC}">
              <c16:uniqueId val="{00000000-813A-40B0-BE47-EF2AF16CB2E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'Repub. of Ireland'!$P$7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'Repub. of Ireland'!$R$6</c:f>
              <c:strCache>
                <c:ptCount val="1"/>
                <c:pt idx="0">
                  <c:v>Technical Potential</c:v>
                </c:pt>
              </c:strCache>
            </c:strRef>
          </c:tx>
          <c:spPr>
            <a:solidFill>
              <a:schemeClr val="accent1"/>
            </a:solidFill>
            <a:ln>
              <a:noFill/>
            </a:ln>
            <a:effectLst/>
          </c:spPr>
          <c:invertIfNegative val="0"/>
          <c:cat>
            <c:strRef>
              <c:f>'Repub. of Ireland'!$C$8:$C$9</c:f>
              <c:strCache>
                <c:ptCount val="2"/>
                <c:pt idx="0">
                  <c:v>Shannon</c:v>
                </c:pt>
                <c:pt idx="1">
                  <c:v>The Three Sisters</c:v>
                </c:pt>
              </c:strCache>
            </c:strRef>
          </c:cat>
          <c:val>
            <c:numRef>
              <c:f>'Repub. of Ireland'!$R$8:$R$9</c:f>
              <c:numCache>
                <c:formatCode>0.0</c:formatCode>
                <c:ptCount val="2"/>
                <c:pt idx="0">
                  <c:v>52.721866957700215</c:v>
                </c:pt>
                <c:pt idx="1">
                  <c:v>39.551635016889115</c:v>
                </c:pt>
              </c:numCache>
            </c:numRef>
          </c:val>
          <c:extLst>
            <c:ext xmlns:c16="http://schemas.microsoft.com/office/drawing/2014/chart" uri="{C3380CC4-5D6E-409C-BE32-E72D297353CC}">
              <c16:uniqueId val="{00000000-C07D-4943-B659-B1EAC635B26C}"/>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'Repub. of Ireland'!$R$7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'Repub. of Ireland'!$T$6</c:f>
              <c:strCache>
                <c:ptCount val="1"/>
                <c:pt idx="0">
                  <c:v>Energy Potential</c:v>
                </c:pt>
              </c:strCache>
            </c:strRef>
          </c:tx>
          <c:spPr>
            <a:solidFill>
              <a:schemeClr val="accent1"/>
            </a:solidFill>
            <a:ln>
              <a:noFill/>
            </a:ln>
            <a:effectLst/>
          </c:spPr>
          <c:invertIfNegative val="0"/>
          <c:cat>
            <c:strRef>
              <c:f>'Repub. of Ireland'!$C$8:$C$9</c:f>
              <c:strCache>
                <c:ptCount val="2"/>
                <c:pt idx="0">
                  <c:v>Shannon</c:v>
                </c:pt>
                <c:pt idx="1">
                  <c:v>The Three Sisters</c:v>
                </c:pt>
              </c:strCache>
            </c:strRef>
          </c:cat>
          <c:val>
            <c:numRef>
              <c:f>'Repub. of Ireland'!$T$8:$T$9</c:f>
              <c:numCache>
                <c:formatCode>0.0</c:formatCode>
                <c:ptCount val="2"/>
                <c:pt idx="0">
                  <c:v>421.77493566160172</c:v>
                </c:pt>
                <c:pt idx="1">
                  <c:v>316.41308013511292</c:v>
                </c:pt>
              </c:numCache>
            </c:numRef>
          </c:val>
          <c:extLst>
            <c:ext xmlns:c16="http://schemas.microsoft.com/office/drawing/2014/chart" uri="{C3380CC4-5D6E-409C-BE32-E72D297353CC}">
              <c16:uniqueId val="{00000000-4B85-4D61-9B9A-C109D2342273}"/>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'Repub. of Ireland'!$T$7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Romania!$N$6</c:f>
              <c:strCache>
                <c:ptCount val="1"/>
                <c:pt idx="0">
                  <c:v>Theoretical Potential</c:v>
                </c:pt>
              </c:strCache>
            </c:strRef>
          </c:tx>
          <c:spPr>
            <a:solidFill>
              <a:schemeClr val="accent1"/>
            </a:solidFill>
            <a:ln>
              <a:noFill/>
            </a:ln>
            <a:effectLst/>
          </c:spPr>
          <c:invertIfNegative val="0"/>
          <c:cat>
            <c:strRef>
              <c:f>Romania!$C$8</c:f>
              <c:strCache>
                <c:ptCount val="1"/>
                <c:pt idx="0">
                  <c:v>Danube</c:v>
                </c:pt>
              </c:strCache>
            </c:strRef>
          </c:cat>
          <c:val>
            <c:numRef>
              <c:f>Romania!$N$8</c:f>
              <c:numCache>
                <c:formatCode>0.0</c:formatCode>
                <c:ptCount val="1"/>
                <c:pt idx="0">
                  <c:v>7968.0919327515412</c:v>
                </c:pt>
              </c:numCache>
            </c:numRef>
          </c:val>
          <c:extLst>
            <c:ext xmlns:c16="http://schemas.microsoft.com/office/drawing/2014/chart" uri="{C3380CC4-5D6E-409C-BE32-E72D297353CC}">
              <c16:uniqueId val="{00000000-872F-486E-9A1C-3BAF329846D7}"/>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Romania!$N$7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Bulgaria!$T$6</c:f>
          <c:strCache>
            <c:ptCount val="1"/>
            <c:pt idx="0">
              <c:v>Energy Potential</c:v>
            </c:pt>
          </c:strCache>
        </c:strRef>
      </c:tx>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Bulgaria!$T$6</c:f>
              <c:strCache>
                <c:ptCount val="1"/>
                <c:pt idx="0">
                  <c:v>Energy Potential</c:v>
                </c:pt>
              </c:strCache>
            </c:strRef>
          </c:tx>
          <c:spPr>
            <a:solidFill>
              <a:schemeClr val="accent1"/>
            </a:solidFill>
            <a:ln>
              <a:noFill/>
            </a:ln>
            <a:effectLst/>
          </c:spPr>
          <c:invertIfNegative val="0"/>
          <c:cat>
            <c:strRef>
              <c:f>Bulgaria!$C$8:$C$9</c:f>
              <c:strCache>
                <c:ptCount val="2"/>
                <c:pt idx="0">
                  <c:v>Kamchiya</c:v>
                </c:pt>
                <c:pt idx="1">
                  <c:v>Veleka</c:v>
                </c:pt>
              </c:strCache>
            </c:strRef>
          </c:cat>
          <c:val>
            <c:numRef>
              <c:f>Bulgaria!$T$8:$T$9</c:f>
              <c:numCache>
                <c:formatCode>0.0</c:formatCode>
                <c:ptCount val="2"/>
                <c:pt idx="0">
                  <c:v>26.462841266858319</c:v>
                </c:pt>
                <c:pt idx="1">
                  <c:v>9.4135287193429136</c:v>
                </c:pt>
              </c:numCache>
            </c:numRef>
          </c:val>
          <c:extLst>
            <c:ext xmlns:c16="http://schemas.microsoft.com/office/drawing/2014/chart" uri="{C3380CC4-5D6E-409C-BE32-E72D297353CC}">
              <c16:uniqueId val="{00000000-99CD-44C0-81DB-3185A25D351A}"/>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Bulgaria!$T$7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Romania!$P$6</c:f>
              <c:strCache>
                <c:ptCount val="1"/>
                <c:pt idx="0">
                  <c:v>Withdrawl Potential</c:v>
                </c:pt>
              </c:strCache>
            </c:strRef>
          </c:tx>
          <c:spPr>
            <a:solidFill>
              <a:schemeClr val="accent1"/>
            </a:solidFill>
            <a:ln>
              <a:noFill/>
            </a:ln>
            <a:effectLst/>
          </c:spPr>
          <c:invertIfNegative val="0"/>
          <c:cat>
            <c:strRef>
              <c:f>Romania!$C$8</c:f>
              <c:strCache>
                <c:ptCount val="1"/>
                <c:pt idx="0">
                  <c:v>Danube</c:v>
                </c:pt>
              </c:strCache>
            </c:strRef>
          </c:cat>
          <c:val>
            <c:numRef>
              <c:f>Romania!$P$8</c:f>
              <c:numCache>
                <c:formatCode>0.0</c:formatCode>
                <c:ptCount val="1"/>
                <c:pt idx="0">
                  <c:v>1593.6183865503083</c:v>
                </c:pt>
              </c:numCache>
            </c:numRef>
          </c:val>
          <c:extLst>
            <c:ext xmlns:c16="http://schemas.microsoft.com/office/drawing/2014/chart" uri="{C3380CC4-5D6E-409C-BE32-E72D297353CC}">
              <c16:uniqueId val="{00000000-EF0C-4C8E-BF5D-73981A813801}"/>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Romania!$P$7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Romania!$R$6</c:f>
              <c:strCache>
                <c:ptCount val="1"/>
                <c:pt idx="0">
                  <c:v>Technical Potential</c:v>
                </c:pt>
              </c:strCache>
            </c:strRef>
          </c:tx>
          <c:spPr>
            <a:solidFill>
              <a:schemeClr val="accent1"/>
            </a:solidFill>
            <a:ln>
              <a:noFill/>
            </a:ln>
            <a:effectLst/>
          </c:spPr>
          <c:invertIfNegative val="0"/>
          <c:cat>
            <c:strRef>
              <c:f>Romania!$C$8</c:f>
              <c:strCache>
                <c:ptCount val="1"/>
                <c:pt idx="0">
                  <c:v>Danube</c:v>
                </c:pt>
              </c:strCache>
            </c:strRef>
          </c:cat>
          <c:val>
            <c:numRef>
              <c:f>Romania!$R$8</c:f>
              <c:numCache>
                <c:formatCode>0.0</c:formatCode>
                <c:ptCount val="1"/>
                <c:pt idx="0">
                  <c:v>717.12827394763872</c:v>
                </c:pt>
              </c:numCache>
            </c:numRef>
          </c:val>
          <c:extLst>
            <c:ext xmlns:c16="http://schemas.microsoft.com/office/drawing/2014/chart" uri="{C3380CC4-5D6E-409C-BE32-E72D297353CC}">
              <c16:uniqueId val="{00000000-26F2-4909-821E-C23543048DAF}"/>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Romania!$R$7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Romania!$T$6</c:f>
              <c:strCache>
                <c:ptCount val="1"/>
                <c:pt idx="0">
                  <c:v>Energy Potential</c:v>
                </c:pt>
              </c:strCache>
            </c:strRef>
          </c:tx>
          <c:spPr>
            <a:solidFill>
              <a:schemeClr val="accent1"/>
            </a:solidFill>
            <a:ln>
              <a:noFill/>
            </a:ln>
            <a:effectLst/>
          </c:spPr>
          <c:invertIfNegative val="0"/>
          <c:cat>
            <c:strRef>
              <c:f>Romania!$C$8</c:f>
              <c:strCache>
                <c:ptCount val="1"/>
                <c:pt idx="0">
                  <c:v>Danube</c:v>
                </c:pt>
              </c:strCache>
            </c:strRef>
          </c:cat>
          <c:val>
            <c:numRef>
              <c:f>Romania!$T$8</c:f>
              <c:numCache>
                <c:formatCode>0.0</c:formatCode>
                <c:ptCount val="1"/>
                <c:pt idx="0">
                  <c:v>5737.0261915811097</c:v>
                </c:pt>
              </c:numCache>
            </c:numRef>
          </c:val>
          <c:extLst>
            <c:ext xmlns:c16="http://schemas.microsoft.com/office/drawing/2014/chart" uri="{C3380CC4-5D6E-409C-BE32-E72D297353CC}">
              <c16:uniqueId val="{00000000-4887-4741-83E8-068D03374E4E}"/>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Romania!$T$7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Spain!$N$6</c:f>
              <c:strCache>
                <c:ptCount val="1"/>
                <c:pt idx="0">
                  <c:v>Theoretical Potential</c:v>
                </c:pt>
              </c:strCache>
            </c:strRef>
          </c:tx>
          <c:spPr>
            <a:solidFill>
              <a:schemeClr val="accent1"/>
            </a:solidFill>
            <a:ln>
              <a:noFill/>
            </a:ln>
            <a:effectLst/>
          </c:spPr>
          <c:invertIfNegative val="0"/>
          <c:cat>
            <c:strRef>
              <c:f>Spain!$C$8:$C$13</c:f>
              <c:strCache>
                <c:ptCount val="6"/>
                <c:pt idx="0">
                  <c:v>Guadalquivir</c:v>
                </c:pt>
                <c:pt idx="1">
                  <c:v>Segura</c:v>
                </c:pt>
                <c:pt idx="2">
                  <c:v>Júcar</c:v>
                </c:pt>
                <c:pt idx="3">
                  <c:v>Turia</c:v>
                </c:pt>
                <c:pt idx="4">
                  <c:v>Ebro</c:v>
                </c:pt>
                <c:pt idx="5">
                  <c:v>Llobregat</c:v>
                </c:pt>
              </c:strCache>
            </c:strRef>
          </c:cat>
          <c:val>
            <c:numRef>
              <c:f>Spain!$N$8:$N$13</c:f>
              <c:numCache>
                <c:formatCode>0.0</c:formatCode>
                <c:ptCount val="6"/>
                <c:pt idx="0">
                  <c:v>481.23172761533198</c:v>
                </c:pt>
                <c:pt idx="1">
                  <c:v>81.103112679671455</c:v>
                </c:pt>
                <c:pt idx="2">
                  <c:v>155.15104804243666</c:v>
                </c:pt>
                <c:pt idx="3">
                  <c:v>44.268322642026007</c:v>
                </c:pt>
                <c:pt idx="4">
                  <c:v>1797.4026143480494</c:v>
                </c:pt>
                <c:pt idx="5">
                  <c:v>65.720569512320338</c:v>
                </c:pt>
              </c:numCache>
            </c:numRef>
          </c:val>
          <c:extLst>
            <c:ext xmlns:c16="http://schemas.microsoft.com/office/drawing/2014/chart" uri="{C3380CC4-5D6E-409C-BE32-E72D297353CC}">
              <c16:uniqueId val="{00000000-3802-4B3C-9632-C1026ED1FEA1}"/>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Spain!$N$7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Spain!$P$6</c:f>
              <c:strCache>
                <c:ptCount val="1"/>
                <c:pt idx="0">
                  <c:v>Withdrawl Potential</c:v>
                </c:pt>
              </c:strCache>
            </c:strRef>
          </c:tx>
          <c:spPr>
            <a:solidFill>
              <a:schemeClr val="accent1"/>
            </a:solidFill>
            <a:ln>
              <a:noFill/>
            </a:ln>
            <a:effectLst/>
          </c:spPr>
          <c:invertIfNegative val="0"/>
          <c:cat>
            <c:strRef>
              <c:f>Spain!$C$8:$C$13</c:f>
              <c:strCache>
                <c:ptCount val="6"/>
                <c:pt idx="0">
                  <c:v>Guadalquivir</c:v>
                </c:pt>
                <c:pt idx="1">
                  <c:v>Segura</c:v>
                </c:pt>
                <c:pt idx="2">
                  <c:v>Júcar</c:v>
                </c:pt>
                <c:pt idx="3">
                  <c:v>Turia</c:v>
                </c:pt>
                <c:pt idx="4">
                  <c:v>Ebro</c:v>
                </c:pt>
                <c:pt idx="5">
                  <c:v>Llobregat</c:v>
                </c:pt>
              </c:strCache>
            </c:strRef>
          </c:cat>
          <c:val>
            <c:numRef>
              <c:f>Spain!$P$8:$P$13</c:f>
              <c:numCache>
                <c:formatCode>0.0</c:formatCode>
                <c:ptCount val="6"/>
                <c:pt idx="0">
                  <c:v>96.246345523066395</c:v>
                </c:pt>
                <c:pt idx="1">
                  <c:v>16.220622535934289</c:v>
                </c:pt>
                <c:pt idx="2">
                  <c:v>31.030209608487329</c:v>
                </c:pt>
                <c:pt idx="3">
                  <c:v>8.8536645284052025</c:v>
                </c:pt>
                <c:pt idx="4">
                  <c:v>359.48052286960984</c:v>
                </c:pt>
                <c:pt idx="5">
                  <c:v>13.144113902464069</c:v>
                </c:pt>
              </c:numCache>
            </c:numRef>
          </c:val>
          <c:extLst>
            <c:ext xmlns:c16="http://schemas.microsoft.com/office/drawing/2014/chart" uri="{C3380CC4-5D6E-409C-BE32-E72D297353CC}">
              <c16:uniqueId val="{00000000-4F1A-4184-99B0-E281F85B6C3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Spain!$P$7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Spain!$R$6</c:f>
              <c:strCache>
                <c:ptCount val="1"/>
                <c:pt idx="0">
                  <c:v>Technical Potential</c:v>
                </c:pt>
              </c:strCache>
            </c:strRef>
          </c:tx>
          <c:spPr>
            <a:solidFill>
              <a:schemeClr val="accent1"/>
            </a:solidFill>
            <a:ln>
              <a:noFill/>
            </a:ln>
            <a:effectLst/>
          </c:spPr>
          <c:invertIfNegative val="0"/>
          <c:cat>
            <c:strRef>
              <c:f>Spain!$C$8:$C$13</c:f>
              <c:strCache>
                <c:ptCount val="6"/>
                <c:pt idx="0">
                  <c:v>Guadalquivir</c:v>
                </c:pt>
                <c:pt idx="1">
                  <c:v>Segura</c:v>
                </c:pt>
                <c:pt idx="2">
                  <c:v>Júcar</c:v>
                </c:pt>
                <c:pt idx="3">
                  <c:v>Turia</c:v>
                </c:pt>
                <c:pt idx="4">
                  <c:v>Ebro</c:v>
                </c:pt>
                <c:pt idx="5">
                  <c:v>Llobregat</c:v>
                </c:pt>
              </c:strCache>
            </c:strRef>
          </c:cat>
          <c:val>
            <c:numRef>
              <c:f>Spain!$R$8:$R$13</c:f>
              <c:numCache>
                <c:formatCode>0.0</c:formatCode>
                <c:ptCount val="6"/>
                <c:pt idx="0">
                  <c:v>43.310855485379882</c:v>
                </c:pt>
                <c:pt idx="1">
                  <c:v>7.2992801411704304</c:v>
                </c:pt>
                <c:pt idx="2">
                  <c:v>13.963594323819297</c:v>
                </c:pt>
                <c:pt idx="3">
                  <c:v>3.9841490377823412</c:v>
                </c:pt>
                <c:pt idx="4">
                  <c:v>161.76623529132442</c:v>
                </c:pt>
                <c:pt idx="5">
                  <c:v>5.9148512561088307</c:v>
                </c:pt>
              </c:numCache>
            </c:numRef>
          </c:val>
          <c:extLst>
            <c:ext xmlns:c16="http://schemas.microsoft.com/office/drawing/2014/chart" uri="{C3380CC4-5D6E-409C-BE32-E72D297353CC}">
              <c16:uniqueId val="{00000000-40ED-4136-8983-A97698F6EA34}"/>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Spain!$R$7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Spain!$T$6</c:f>
              <c:strCache>
                <c:ptCount val="1"/>
                <c:pt idx="0">
                  <c:v>Energy Potential</c:v>
                </c:pt>
              </c:strCache>
            </c:strRef>
          </c:tx>
          <c:spPr>
            <a:solidFill>
              <a:schemeClr val="accent1"/>
            </a:solidFill>
            <a:ln>
              <a:noFill/>
            </a:ln>
            <a:effectLst/>
          </c:spPr>
          <c:invertIfNegative val="0"/>
          <c:cat>
            <c:strRef>
              <c:f>Spain!$C$8:$C$13</c:f>
              <c:strCache>
                <c:ptCount val="6"/>
                <c:pt idx="0">
                  <c:v>Guadalquivir</c:v>
                </c:pt>
                <c:pt idx="1">
                  <c:v>Segura</c:v>
                </c:pt>
                <c:pt idx="2">
                  <c:v>Júcar</c:v>
                </c:pt>
                <c:pt idx="3">
                  <c:v>Turia</c:v>
                </c:pt>
                <c:pt idx="4">
                  <c:v>Ebro</c:v>
                </c:pt>
                <c:pt idx="5">
                  <c:v>Llobregat</c:v>
                </c:pt>
              </c:strCache>
            </c:strRef>
          </c:cat>
          <c:val>
            <c:numRef>
              <c:f>Spain!$T$8:$T$13</c:f>
              <c:numCache>
                <c:formatCode>0.0</c:formatCode>
                <c:ptCount val="6"/>
                <c:pt idx="0">
                  <c:v>346.48684388303906</c:v>
                </c:pt>
                <c:pt idx="1">
                  <c:v>58.394241129363444</c:v>
                </c:pt>
                <c:pt idx="2">
                  <c:v>111.70875459055438</c:v>
                </c:pt>
                <c:pt idx="3">
                  <c:v>31.87319230225873</c:v>
                </c:pt>
                <c:pt idx="4">
                  <c:v>1294.1298823305954</c:v>
                </c:pt>
                <c:pt idx="5">
                  <c:v>47.318810048870645</c:v>
                </c:pt>
              </c:numCache>
            </c:numRef>
          </c:val>
          <c:extLst>
            <c:ext xmlns:c16="http://schemas.microsoft.com/office/drawing/2014/chart" uri="{C3380CC4-5D6E-409C-BE32-E72D297353CC}">
              <c16:uniqueId val="{00000000-7184-4A8E-AB4D-C9AE00470D1F}"/>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Spain!$T$7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Sweden!$N$6</c:f>
              <c:strCache>
                <c:ptCount val="1"/>
                <c:pt idx="0">
                  <c:v>Theoretical Potential</c:v>
                </c:pt>
              </c:strCache>
            </c:strRef>
          </c:tx>
          <c:spPr>
            <a:solidFill>
              <a:schemeClr val="accent1"/>
            </a:solidFill>
            <a:ln>
              <a:noFill/>
            </a:ln>
            <a:effectLst/>
          </c:spPr>
          <c:invertIfNegative val="0"/>
          <c:cat>
            <c:strRef>
              <c:f>Sweden!$C$8:$C$23</c:f>
              <c:strCache>
                <c:ptCount val="16"/>
                <c:pt idx="0">
                  <c:v>Ätran</c:v>
                </c:pt>
                <c:pt idx="1">
                  <c:v>Lagan</c:v>
                </c:pt>
                <c:pt idx="2">
                  <c:v>Motala ström</c:v>
                </c:pt>
                <c:pt idx="3">
                  <c:v>Norrström</c:v>
                </c:pt>
                <c:pt idx="4">
                  <c:v>Ljusnan</c:v>
                </c:pt>
                <c:pt idx="5">
                  <c:v>Ljungan</c:v>
                </c:pt>
                <c:pt idx="6">
                  <c:v>Indalsälven</c:v>
                </c:pt>
                <c:pt idx="7">
                  <c:v>Ångerman</c:v>
                </c:pt>
                <c:pt idx="8">
                  <c:v>Umeälven</c:v>
                </c:pt>
                <c:pt idx="9">
                  <c:v>Skellefteälven</c:v>
                </c:pt>
                <c:pt idx="10">
                  <c:v>Piteälven</c:v>
                </c:pt>
                <c:pt idx="11">
                  <c:v>Luleälven</c:v>
                </c:pt>
                <c:pt idx="12">
                  <c:v>Kalixälven</c:v>
                </c:pt>
                <c:pt idx="13">
                  <c:v>Torne</c:v>
                </c:pt>
                <c:pt idx="14">
                  <c:v>Göta älv</c:v>
                </c:pt>
                <c:pt idx="15">
                  <c:v>Dalälven</c:v>
                </c:pt>
              </c:strCache>
            </c:strRef>
          </c:cat>
          <c:val>
            <c:numRef>
              <c:f>Sweden!$N$8:$N$23</c:f>
              <c:numCache>
                <c:formatCode>0.0</c:formatCode>
                <c:ptCount val="16"/>
                <c:pt idx="0">
                  <c:v>76.886147741273092</c:v>
                </c:pt>
                <c:pt idx="1">
                  <c:v>112.34726409993155</c:v>
                </c:pt>
                <c:pt idx="2">
                  <c:v>44.154254106776179</c:v>
                </c:pt>
                <c:pt idx="3">
                  <c:v>77.074871557837099</c:v>
                </c:pt>
                <c:pt idx="4">
                  <c:v>88.366930993155378</c:v>
                </c:pt>
                <c:pt idx="5">
                  <c:v>45.196363644763863</c:v>
                </c:pt>
                <c:pt idx="6">
                  <c:v>117.84533335523612</c:v>
                </c:pt>
                <c:pt idx="7">
                  <c:v>184.10337223819303</c:v>
                </c:pt>
                <c:pt idx="8">
                  <c:v>131.71591074948668</c:v>
                </c:pt>
                <c:pt idx="9">
                  <c:v>33.68111086755647</c:v>
                </c:pt>
                <c:pt idx="10">
                  <c:v>28.477942492813138</c:v>
                </c:pt>
                <c:pt idx="11">
                  <c:v>95.243954825462026</c:v>
                </c:pt>
                <c:pt idx="12">
                  <c:v>57.344797801163587</c:v>
                </c:pt>
                <c:pt idx="13">
                  <c:v>68.30710698151951</c:v>
                </c:pt>
                <c:pt idx="14">
                  <c:v>982.27292313483917</c:v>
                </c:pt>
                <c:pt idx="15">
                  <c:v>140.89149950376452</c:v>
                </c:pt>
              </c:numCache>
            </c:numRef>
          </c:val>
          <c:extLst>
            <c:ext xmlns:c16="http://schemas.microsoft.com/office/drawing/2014/chart" uri="{C3380CC4-5D6E-409C-BE32-E72D297353CC}">
              <c16:uniqueId val="{00000000-2C77-4534-8DF4-267CF85B5EBD}"/>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Sweden!$N$7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Sweden!$P$6</c:f>
              <c:strCache>
                <c:ptCount val="1"/>
                <c:pt idx="0">
                  <c:v>Withdrawl Potential</c:v>
                </c:pt>
              </c:strCache>
            </c:strRef>
          </c:tx>
          <c:spPr>
            <a:solidFill>
              <a:schemeClr val="accent1"/>
            </a:solidFill>
            <a:ln>
              <a:noFill/>
            </a:ln>
            <a:effectLst/>
          </c:spPr>
          <c:invertIfNegative val="0"/>
          <c:cat>
            <c:strRef>
              <c:f>Sweden!$C$8:$C$23</c:f>
              <c:strCache>
                <c:ptCount val="16"/>
                <c:pt idx="0">
                  <c:v>Ätran</c:v>
                </c:pt>
                <c:pt idx="1">
                  <c:v>Lagan</c:v>
                </c:pt>
                <c:pt idx="2">
                  <c:v>Motala ström</c:v>
                </c:pt>
                <c:pt idx="3">
                  <c:v>Norrström</c:v>
                </c:pt>
                <c:pt idx="4">
                  <c:v>Ljusnan</c:v>
                </c:pt>
                <c:pt idx="5">
                  <c:v>Ljungan</c:v>
                </c:pt>
                <c:pt idx="6">
                  <c:v>Indalsälven</c:v>
                </c:pt>
                <c:pt idx="7">
                  <c:v>Ångerman</c:v>
                </c:pt>
                <c:pt idx="8">
                  <c:v>Umeälven</c:v>
                </c:pt>
                <c:pt idx="9">
                  <c:v>Skellefteälven</c:v>
                </c:pt>
                <c:pt idx="10">
                  <c:v>Piteälven</c:v>
                </c:pt>
                <c:pt idx="11">
                  <c:v>Luleälven</c:v>
                </c:pt>
                <c:pt idx="12">
                  <c:v>Kalixälven</c:v>
                </c:pt>
                <c:pt idx="13">
                  <c:v>Torne</c:v>
                </c:pt>
                <c:pt idx="14">
                  <c:v>Göta älv</c:v>
                </c:pt>
                <c:pt idx="15">
                  <c:v>Dalälven</c:v>
                </c:pt>
              </c:strCache>
            </c:strRef>
          </c:cat>
          <c:val>
            <c:numRef>
              <c:f>Sweden!$P$8:$P$23</c:f>
              <c:numCache>
                <c:formatCode>0.0</c:formatCode>
                <c:ptCount val="16"/>
                <c:pt idx="0">
                  <c:v>15.377229548254618</c:v>
                </c:pt>
                <c:pt idx="1">
                  <c:v>22.469452819986309</c:v>
                </c:pt>
                <c:pt idx="2">
                  <c:v>8.8308508213552361</c:v>
                </c:pt>
                <c:pt idx="3">
                  <c:v>15.414974311567422</c:v>
                </c:pt>
                <c:pt idx="4">
                  <c:v>17.673386198631075</c:v>
                </c:pt>
                <c:pt idx="5">
                  <c:v>9.0392727289527723</c:v>
                </c:pt>
                <c:pt idx="6">
                  <c:v>23.569066671047224</c:v>
                </c:pt>
                <c:pt idx="7">
                  <c:v>36.820674447638609</c:v>
                </c:pt>
                <c:pt idx="8">
                  <c:v>26.343182149897338</c:v>
                </c:pt>
                <c:pt idx="9">
                  <c:v>6.7362221735112939</c:v>
                </c:pt>
                <c:pt idx="10">
                  <c:v>5.6955884985626275</c:v>
                </c:pt>
                <c:pt idx="11">
                  <c:v>19.048790965092405</c:v>
                </c:pt>
                <c:pt idx="12">
                  <c:v>11.468959560232717</c:v>
                </c:pt>
                <c:pt idx="13">
                  <c:v>13.661421396303901</c:v>
                </c:pt>
                <c:pt idx="14">
                  <c:v>196.45458462696786</c:v>
                </c:pt>
                <c:pt idx="15">
                  <c:v>28.178299900752904</c:v>
                </c:pt>
              </c:numCache>
            </c:numRef>
          </c:val>
          <c:extLst>
            <c:ext xmlns:c16="http://schemas.microsoft.com/office/drawing/2014/chart" uri="{C3380CC4-5D6E-409C-BE32-E72D297353CC}">
              <c16:uniqueId val="{00000000-E5B8-4C61-A1BD-83CACCB787D6}"/>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Sweden!$P$7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Sweden!$R$6</c:f>
              <c:strCache>
                <c:ptCount val="1"/>
                <c:pt idx="0">
                  <c:v>Technical Potential</c:v>
                </c:pt>
              </c:strCache>
            </c:strRef>
          </c:tx>
          <c:spPr>
            <a:solidFill>
              <a:schemeClr val="accent1"/>
            </a:solidFill>
            <a:ln>
              <a:noFill/>
            </a:ln>
            <a:effectLst/>
          </c:spPr>
          <c:invertIfNegative val="0"/>
          <c:cat>
            <c:strRef>
              <c:f>Sweden!$C$8:$C$23</c:f>
              <c:strCache>
                <c:ptCount val="16"/>
                <c:pt idx="0">
                  <c:v>Ätran</c:v>
                </c:pt>
                <c:pt idx="1">
                  <c:v>Lagan</c:v>
                </c:pt>
                <c:pt idx="2">
                  <c:v>Motala ström</c:v>
                </c:pt>
                <c:pt idx="3">
                  <c:v>Norrström</c:v>
                </c:pt>
                <c:pt idx="4">
                  <c:v>Ljusnan</c:v>
                </c:pt>
                <c:pt idx="5">
                  <c:v>Ljungan</c:v>
                </c:pt>
                <c:pt idx="6">
                  <c:v>Indalsälven</c:v>
                </c:pt>
                <c:pt idx="7">
                  <c:v>Ångerman</c:v>
                </c:pt>
                <c:pt idx="8">
                  <c:v>Umeälven</c:v>
                </c:pt>
                <c:pt idx="9">
                  <c:v>Skellefteälven</c:v>
                </c:pt>
                <c:pt idx="10">
                  <c:v>Piteälven</c:v>
                </c:pt>
                <c:pt idx="11">
                  <c:v>Luleälven</c:v>
                </c:pt>
                <c:pt idx="12">
                  <c:v>Kalixälven</c:v>
                </c:pt>
                <c:pt idx="13">
                  <c:v>Torne</c:v>
                </c:pt>
                <c:pt idx="14">
                  <c:v>Göta älv</c:v>
                </c:pt>
                <c:pt idx="15">
                  <c:v>Dalälven</c:v>
                </c:pt>
              </c:strCache>
            </c:strRef>
          </c:cat>
          <c:val>
            <c:numRef>
              <c:f>Sweden!$R$8:$R$23</c:f>
              <c:numCache>
                <c:formatCode>0.0</c:formatCode>
                <c:ptCount val="16"/>
                <c:pt idx="0">
                  <c:v>6.9197532967145783</c:v>
                </c:pt>
                <c:pt idx="1">
                  <c:v>10.111253768993839</c:v>
                </c:pt>
                <c:pt idx="2">
                  <c:v>3.9738828696098563</c:v>
                </c:pt>
                <c:pt idx="3">
                  <c:v>6.9367384402053389</c:v>
                </c:pt>
                <c:pt idx="4">
                  <c:v>7.9530237893839839</c:v>
                </c:pt>
                <c:pt idx="5">
                  <c:v>4.0676727280287475</c:v>
                </c:pt>
                <c:pt idx="6">
                  <c:v>10.606080001971252</c:v>
                </c:pt>
                <c:pt idx="7">
                  <c:v>16.569303501437375</c:v>
                </c:pt>
                <c:pt idx="8">
                  <c:v>11.854431967453802</c:v>
                </c:pt>
                <c:pt idx="9">
                  <c:v>3.0312999780800824</c:v>
                </c:pt>
                <c:pt idx="10">
                  <c:v>2.5630148243531825</c:v>
                </c:pt>
                <c:pt idx="11">
                  <c:v>8.5719559342915819</c:v>
                </c:pt>
                <c:pt idx="12">
                  <c:v>5.1610318021047226</c:v>
                </c:pt>
                <c:pt idx="13">
                  <c:v>6.1476396283367558</c:v>
                </c:pt>
                <c:pt idx="14">
                  <c:v>88.404563082135539</c:v>
                </c:pt>
                <c:pt idx="15">
                  <c:v>12.680234955338806</c:v>
                </c:pt>
              </c:numCache>
            </c:numRef>
          </c:val>
          <c:extLst>
            <c:ext xmlns:c16="http://schemas.microsoft.com/office/drawing/2014/chart" uri="{C3380CC4-5D6E-409C-BE32-E72D297353CC}">
              <c16:uniqueId val="{00000000-9FFF-4D27-A651-7447F0F21348}"/>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Sweden!$R$7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Croatia!$N$6</c:f>
              <c:strCache>
                <c:ptCount val="1"/>
                <c:pt idx="0">
                  <c:v>Theoretical Potential</c:v>
                </c:pt>
              </c:strCache>
            </c:strRef>
          </c:tx>
          <c:spPr>
            <a:solidFill>
              <a:schemeClr val="accent1"/>
            </a:solidFill>
            <a:ln>
              <a:noFill/>
            </a:ln>
            <a:effectLst/>
          </c:spPr>
          <c:invertIfNegative val="0"/>
          <c:cat>
            <c:strRef>
              <c:f>Croatia!$C$8</c:f>
              <c:strCache>
                <c:ptCount val="1"/>
                <c:pt idx="0">
                  <c:v>Neretva</c:v>
                </c:pt>
              </c:strCache>
            </c:strRef>
          </c:cat>
          <c:val>
            <c:numRef>
              <c:f>Croatia!$N$8</c:f>
              <c:numCache>
                <c:formatCode>0.0</c:formatCode>
                <c:ptCount val="1"/>
                <c:pt idx="0">
                  <c:v>1195.6587895071866</c:v>
                </c:pt>
              </c:numCache>
            </c:numRef>
          </c:val>
          <c:extLst>
            <c:ext xmlns:c16="http://schemas.microsoft.com/office/drawing/2014/chart" uri="{C3380CC4-5D6E-409C-BE32-E72D297353CC}">
              <c16:uniqueId val="{00000000-8B3E-4F51-8F74-60D240D082AB}"/>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Croatia!$N$7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Sweden!$T$6</c:f>
              <c:strCache>
                <c:ptCount val="1"/>
                <c:pt idx="0">
                  <c:v>Energy Potential</c:v>
                </c:pt>
              </c:strCache>
            </c:strRef>
          </c:tx>
          <c:spPr>
            <a:solidFill>
              <a:schemeClr val="accent1"/>
            </a:solidFill>
            <a:ln>
              <a:noFill/>
            </a:ln>
            <a:effectLst/>
          </c:spPr>
          <c:invertIfNegative val="0"/>
          <c:cat>
            <c:strRef>
              <c:f>Sweden!$C$8:$C$23</c:f>
              <c:strCache>
                <c:ptCount val="16"/>
                <c:pt idx="0">
                  <c:v>Ätran</c:v>
                </c:pt>
                <c:pt idx="1">
                  <c:v>Lagan</c:v>
                </c:pt>
                <c:pt idx="2">
                  <c:v>Motala ström</c:v>
                </c:pt>
                <c:pt idx="3">
                  <c:v>Norrström</c:v>
                </c:pt>
                <c:pt idx="4">
                  <c:v>Ljusnan</c:v>
                </c:pt>
                <c:pt idx="5">
                  <c:v>Ljungan</c:v>
                </c:pt>
                <c:pt idx="6">
                  <c:v>Indalsälven</c:v>
                </c:pt>
                <c:pt idx="7">
                  <c:v>Ångerman</c:v>
                </c:pt>
                <c:pt idx="8">
                  <c:v>Umeälven</c:v>
                </c:pt>
                <c:pt idx="9">
                  <c:v>Skellefteälven</c:v>
                </c:pt>
                <c:pt idx="10">
                  <c:v>Piteälven</c:v>
                </c:pt>
                <c:pt idx="11">
                  <c:v>Luleälven</c:v>
                </c:pt>
                <c:pt idx="12">
                  <c:v>Kalixälven</c:v>
                </c:pt>
                <c:pt idx="13">
                  <c:v>Torne</c:v>
                </c:pt>
                <c:pt idx="14">
                  <c:v>Göta älv</c:v>
                </c:pt>
                <c:pt idx="15">
                  <c:v>Dalälven</c:v>
                </c:pt>
              </c:strCache>
            </c:strRef>
          </c:cat>
          <c:val>
            <c:numRef>
              <c:f>Sweden!$T$8:$T$23</c:f>
              <c:numCache>
                <c:formatCode>0.0</c:formatCode>
                <c:ptCount val="16"/>
                <c:pt idx="0">
                  <c:v>55.358026373716626</c:v>
                </c:pt>
                <c:pt idx="1">
                  <c:v>80.890030151950711</c:v>
                </c:pt>
                <c:pt idx="2">
                  <c:v>31.79106295687885</c:v>
                </c:pt>
                <c:pt idx="3">
                  <c:v>55.493907521642711</c:v>
                </c:pt>
                <c:pt idx="4">
                  <c:v>63.624190315071871</c:v>
                </c:pt>
                <c:pt idx="5">
                  <c:v>32.54138182422998</c:v>
                </c:pt>
                <c:pt idx="6">
                  <c:v>84.848640015770016</c:v>
                </c:pt>
                <c:pt idx="7">
                  <c:v>132.554428011499</c:v>
                </c:pt>
                <c:pt idx="8">
                  <c:v>94.835455739630419</c:v>
                </c:pt>
                <c:pt idx="9">
                  <c:v>24.25039982464066</c:v>
                </c:pt>
                <c:pt idx="10">
                  <c:v>20.50411859482546</c:v>
                </c:pt>
                <c:pt idx="11">
                  <c:v>68.575647474332655</c:v>
                </c:pt>
                <c:pt idx="12">
                  <c:v>41.288254416837781</c:v>
                </c:pt>
                <c:pt idx="13">
                  <c:v>49.181117026694047</c:v>
                </c:pt>
                <c:pt idx="14">
                  <c:v>707.23650465708431</c:v>
                </c:pt>
                <c:pt idx="15">
                  <c:v>101.44187964271045</c:v>
                </c:pt>
              </c:numCache>
            </c:numRef>
          </c:val>
          <c:extLst>
            <c:ext xmlns:c16="http://schemas.microsoft.com/office/drawing/2014/chart" uri="{C3380CC4-5D6E-409C-BE32-E72D297353CC}">
              <c16:uniqueId val="{00000000-7F47-4CB7-946C-53FF8174A43A}"/>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Sweden!$T$7</c:f>
              <c:strCache>
                <c:ptCount val="1"/>
                <c:pt idx="0">
                  <c:v>GWh</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Croatia!$P$6</c:f>
              <c:strCache>
                <c:ptCount val="1"/>
                <c:pt idx="0">
                  <c:v>Withdrawl Potential</c:v>
                </c:pt>
              </c:strCache>
            </c:strRef>
          </c:tx>
          <c:spPr>
            <a:solidFill>
              <a:schemeClr val="accent1"/>
            </a:solidFill>
            <a:ln>
              <a:noFill/>
            </a:ln>
            <a:effectLst/>
          </c:spPr>
          <c:invertIfNegative val="0"/>
          <c:cat>
            <c:strRef>
              <c:f>Croatia!$C$8</c:f>
              <c:strCache>
                <c:ptCount val="1"/>
                <c:pt idx="0">
                  <c:v>Neretva</c:v>
                </c:pt>
              </c:strCache>
            </c:strRef>
          </c:cat>
          <c:val>
            <c:numRef>
              <c:f>Croatia!$P$8</c:f>
              <c:numCache>
                <c:formatCode>0.0</c:formatCode>
                <c:ptCount val="1"/>
                <c:pt idx="0">
                  <c:v>239.13175790143731</c:v>
                </c:pt>
              </c:numCache>
            </c:numRef>
          </c:val>
          <c:extLst>
            <c:ext xmlns:c16="http://schemas.microsoft.com/office/drawing/2014/chart" uri="{C3380CC4-5D6E-409C-BE32-E72D297353CC}">
              <c16:uniqueId val="{00000000-239B-4349-8689-746BB376D855}"/>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Croatia!$P$7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900" b="1" i="0" u="none" strike="noStrike" kern="1200" cap="none" spc="0" normalizeH="0" baseline="0">
              <a:solidFill>
                <a:schemeClr val="dk1">
                  <a:lumMod val="50000"/>
                  <a:lumOff val="50000"/>
                </a:schemeClr>
              </a:solidFill>
              <a:latin typeface="+mj-lt"/>
              <a:ea typeface="+mj-ea"/>
              <a:cs typeface="+mj-cs"/>
            </a:defRPr>
          </a:pPr>
          <a:endParaRPr lang="de-DE"/>
        </a:p>
      </c:txPr>
    </c:title>
    <c:autoTitleDeleted val="0"/>
    <c:plotArea>
      <c:layout/>
      <c:barChart>
        <c:barDir val="col"/>
        <c:grouping val="clustered"/>
        <c:varyColors val="0"/>
        <c:ser>
          <c:idx val="0"/>
          <c:order val="0"/>
          <c:tx>
            <c:strRef>
              <c:f>Croatia!$R$6</c:f>
              <c:strCache>
                <c:ptCount val="1"/>
                <c:pt idx="0">
                  <c:v>Technical Potential</c:v>
                </c:pt>
              </c:strCache>
            </c:strRef>
          </c:tx>
          <c:spPr>
            <a:solidFill>
              <a:schemeClr val="accent1"/>
            </a:solidFill>
            <a:ln>
              <a:noFill/>
            </a:ln>
            <a:effectLst/>
          </c:spPr>
          <c:invertIfNegative val="0"/>
          <c:cat>
            <c:strRef>
              <c:f>Croatia!$C$8</c:f>
              <c:strCache>
                <c:ptCount val="1"/>
                <c:pt idx="0">
                  <c:v>Neretva</c:v>
                </c:pt>
              </c:strCache>
            </c:strRef>
          </c:cat>
          <c:val>
            <c:numRef>
              <c:f>Croatia!$R$8</c:f>
              <c:numCache>
                <c:formatCode>0.0</c:formatCode>
                <c:ptCount val="1"/>
                <c:pt idx="0">
                  <c:v>107.60929105564679</c:v>
                </c:pt>
              </c:numCache>
            </c:numRef>
          </c:val>
          <c:extLst>
            <c:ext xmlns:c16="http://schemas.microsoft.com/office/drawing/2014/chart" uri="{C3380CC4-5D6E-409C-BE32-E72D297353CC}">
              <c16:uniqueId val="{00000000-283A-44A2-BD4E-0C8CD798B5E0}"/>
            </c:ext>
          </c:extLst>
        </c:ser>
        <c:dLbls>
          <c:showLegendKey val="0"/>
          <c:showVal val="0"/>
          <c:showCatName val="0"/>
          <c:showSerName val="0"/>
          <c:showPercent val="0"/>
          <c:showBubbleSize val="0"/>
        </c:dLbls>
        <c:gapWidth val="267"/>
        <c:overlap val="-43"/>
        <c:axId val="1650743439"/>
        <c:axId val="1650743855"/>
      </c:barChart>
      <c:catAx>
        <c:axId val="1650743439"/>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1650743855"/>
        <c:crosses val="autoZero"/>
        <c:auto val="1"/>
        <c:lblAlgn val="ctr"/>
        <c:lblOffset val="100"/>
        <c:noMultiLvlLbl val="0"/>
      </c:catAx>
      <c:valAx>
        <c:axId val="1650743855"/>
        <c:scaling>
          <c:orientation val="minMax"/>
        </c:scaling>
        <c:delete val="0"/>
        <c:axPos val="l"/>
        <c:majorGridlines>
          <c:spPr>
            <a:ln w="9525" cap="flat" cmpd="sng" algn="ctr">
              <a:solidFill>
                <a:schemeClr val="dk1">
                  <a:lumMod val="15000"/>
                  <a:lumOff val="85000"/>
                </a:schemeClr>
              </a:solidFill>
              <a:round/>
            </a:ln>
            <a:effectLst/>
          </c:spPr>
        </c:majorGridlines>
        <c:title>
          <c:tx>
            <c:strRef>
              <c:f>Croatia!$R$7</c:f>
              <c:strCache>
                <c:ptCount val="1"/>
                <c:pt idx="0">
                  <c:v>MW</c:v>
                </c:pt>
              </c:strCache>
            </c:strRef>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1650743439"/>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xml.rels><?xml version="1.0" encoding="UTF-8" standalone="yes"?>
<Relationships xmlns="http://schemas.openxmlformats.org/package/2006/relationships"><Relationship Id="rId13" Type="http://schemas.openxmlformats.org/officeDocument/2006/relationships/hyperlink" Target="https://de.wikipedia.org/wiki/Frankreich" TargetMode="External"/><Relationship Id="rId18" Type="http://schemas.openxmlformats.org/officeDocument/2006/relationships/image" Target="../media/image18.png"/><Relationship Id="rId26" Type="http://schemas.openxmlformats.org/officeDocument/2006/relationships/image" Target="../media/image22.png"/><Relationship Id="rId39" Type="http://schemas.openxmlformats.org/officeDocument/2006/relationships/hyperlink" Target="https://de.wikipedia.org/wiki/Rum%C3%A4nien" TargetMode="External"/><Relationship Id="rId21" Type="http://schemas.openxmlformats.org/officeDocument/2006/relationships/hyperlink" Target="https://de.wikipedia.org/wiki/Kroatien" TargetMode="External"/><Relationship Id="rId34" Type="http://schemas.openxmlformats.org/officeDocument/2006/relationships/image" Target="../media/image26.png"/><Relationship Id="rId42" Type="http://schemas.openxmlformats.org/officeDocument/2006/relationships/image" Target="../media/image30.png"/><Relationship Id="rId47" Type="http://schemas.openxmlformats.org/officeDocument/2006/relationships/hyperlink" Target="https://de.wikipedia.org/wiki/Spanien" TargetMode="External"/><Relationship Id="rId50" Type="http://schemas.openxmlformats.org/officeDocument/2006/relationships/image" Target="../media/image34.png"/><Relationship Id="rId7" Type="http://schemas.openxmlformats.org/officeDocument/2006/relationships/hyperlink" Target="https://de.wikipedia.org/wiki/Deutschland" TargetMode="External"/><Relationship Id="rId2" Type="http://schemas.openxmlformats.org/officeDocument/2006/relationships/image" Target="../media/image10.png"/><Relationship Id="rId16" Type="http://schemas.openxmlformats.org/officeDocument/2006/relationships/image" Target="../media/image17.png"/><Relationship Id="rId29" Type="http://schemas.openxmlformats.org/officeDocument/2006/relationships/hyperlink" Target="https://de.wikipedia.org/wiki/Malta" TargetMode="External"/><Relationship Id="rId11" Type="http://schemas.openxmlformats.org/officeDocument/2006/relationships/hyperlink" Target="https://de.wikipedia.org/wiki/Finnland" TargetMode="External"/><Relationship Id="rId24" Type="http://schemas.openxmlformats.org/officeDocument/2006/relationships/image" Target="../media/image21.png"/><Relationship Id="rId32" Type="http://schemas.openxmlformats.org/officeDocument/2006/relationships/image" Target="../media/image25.png"/><Relationship Id="rId37" Type="http://schemas.openxmlformats.org/officeDocument/2006/relationships/hyperlink" Target="https://de.wikipedia.org/wiki/Portugal" TargetMode="External"/><Relationship Id="rId40" Type="http://schemas.openxmlformats.org/officeDocument/2006/relationships/image" Target="../media/image29.png"/><Relationship Id="rId45" Type="http://schemas.openxmlformats.org/officeDocument/2006/relationships/hyperlink" Target="https://de.wikipedia.org/wiki/Slowenien" TargetMode="External"/><Relationship Id="rId53" Type="http://schemas.openxmlformats.org/officeDocument/2006/relationships/hyperlink" Target="https://de.wikipedia.org/wiki/Republik_Zypern" TargetMode="External"/><Relationship Id="rId5" Type="http://schemas.openxmlformats.org/officeDocument/2006/relationships/hyperlink" Target="https://de.wikipedia.org/wiki/K%C3%B6nigreich_D%C3%A4nemark" TargetMode="External"/><Relationship Id="rId10" Type="http://schemas.openxmlformats.org/officeDocument/2006/relationships/image" Target="../media/image14.png"/><Relationship Id="rId19" Type="http://schemas.openxmlformats.org/officeDocument/2006/relationships/hyperlink" Target="https://de.wikipedia.org/wiki/Italien" TargetMode="External"/><Relationship Id="rId31" Type="http://schemas.openxmlformats.org/officeDocument/2006/relationships/hyperlink" Target="https://de.wikipedia.org/wiki/K%C3%B6nigreich_der_Niederlande" TargetMode="External"/><Relationship Id="rId44" Type="http://schemas.openxmlformats.org/officeDocument/2006/relationships/image" Target="../media/image31.png"/><Relationship Id="rId52" Type="http://schemas.openxmlformats.org/officeDocument/2006/relationships/image" Target="../media/image35.png"/><Relationship Id="rId4" Type="http://schemas.openxmlformats.org/officeDocument/2006/relationships/image" Target="../media/image11.png"/><Relationship Id="rId9" Type="http://schemas.openxmlformats.org/officeDocument/2006/relationships/hyperlink" Target="https://de.wikipedia.org/wiki/Estland" TargetMode="External"/><Relationship Id="rId14" Type="http://schemas.openxmlformats.org/officeDocument/2006/relationships/image" Target="../media/image16.png"/><Relationship Id="rId22" Type="http://schemas.openxmlformats.org/officeDocument/2006/relationships/image" Target="../media/image20.png"/><Relationship Id="rId27" Type="http://schemas.openxmlformats.org/officeDocument/2006/relationships/hyperlink" Target="https://de.wikipedia.org/wiki/Luxemburg" TargetMode="External"/><Relationship Id="rId30" Type="http://schemas.openxmlformats.org/officeDocument/2006/relationships/image" Target="../media/image24.png"/><Relationship Id="rId35" Type="http://schemas.openxmlformats.org/officeDocument/2006/relationships/hyperlink" Target="https://de.wikipedia.org/wiki/Polen" TargetMode="External"/><Relationship Id="rId43" Type="http://schemas.openxmlformats.org/officeDocument/2006/relationships/hyperlink" Target="https://de.wikipedia.org/wiki/Slowakei" TargetMode="External"/><Relationship Id="rId48" Type="http://schemas.openxmlformats.org/officeDocument/2006/relationships/image" Target="../media/image33.png"/><Relationship Id="rId8" Type="http://schemas.openxmlformats.org/officeDocument/2006/relationships/image" Target="../media/image13.png"/><Relationship Id="rId51" Type="http://schemas.openxmlformats.org/officeDocument/2006/relationships/hyperlink" Target="https://de.wikipedia.org/wiki/Ungarn" TargetMode="External"/><Relationship Id="rId3" Type="http://schemas.openxmlformats.org/officeDocument/2006/relationships/hyperlink" Target="https://de.wikipedia.org/wiki/Bulgarien" TargetMode="External"/><Relationship Id="rId12" Type="http://schemas.openxmlformats.org/officeDocument/2006/relationships/image" Target="../media/image15.png"/><Relationship Id="rId17" Type="http://schemas.openxmlformats.org/officeDocument/2006/relationships/hyperlink" Target="https://de.wikipedia.org/wiki/Irland" TargetMode="External"/><Relationship Id="rId25" Type="http://schemas.openxmlformats.org/officeDocument/2006/relationships/hyperlink" Target="https://de.wikipedia.org/wiki/Litauen" TargetMode="External"/><Relationship Id="rId33" Type="http://schemas.openxmlformats.org/officeDocument/2006/relationships/hyperlink" Target="https://de.wikipedia.org/wiki/%C3%96sterreich" TargetMode="External"/><Relationship Id="rId38" Type="http://schemas.openxmlformats.org/officeDocument/2006/relationships/image" Target="../media/image28.png"/><Relationship Id="rId46" Type="http://schemas.openxmlformats.org/officeDocument/2006/relationships/image" Target="../media/image32.png"/><Relationship Id="rId20" Type="http://schemas.openxmlformats.org/officeDocument/2006/relationships/image" Target="../media/image19.png"/><Relationship Id="rId41" Type="http://schemas.openxmlformats.org/officeDocument/2006/relationships/hyperlink" Target="https://de.wikipedia.org/wiki/Schweden" TargetMode="External"/><Relationship Id="rId54" Type="http://schemas.openxmlformats.org/officeDocument/2006/relationships/image" Target="../media/image36.png"/><Relationship Id="rId1" Type="http://schemas.openxmlformats.org/officeDocument/2006/relationships/hyperlink" Target="https://de.wikipedia.org/wiki/Belgien" TargetMode="External"/><Relationship Id="rId6" Type="http://schemas.openxmlformats.org/officeDocument/2006/relationships/image" Target="../media/image12.png"/><Relationship Id="rId15" Type="http://schemas.openxmlformats.org/officeDocument/2006/relationships/hyperlink" Target="https://de.wikipedia.org/wiki/Griechenland" TargetMode="External"/><Relationship Id="rId23" Type="http://schemas.openxmlformats.org/officeDocument/2006/relationships/hyperlink" Target="https://de.wikipedia.org/wiki/Lettland" TargetMode="External"/><Relationship Id="rId28" Type="http://schemas.openxmlformats.org/officeDocument/2006/relationships/image" Target="../media/image23.png"/><Relationship Id="rId36" Type="http://schemas.openxmlformats.org/officeDocument/2006/relationships/image" Target="../media/image27.png"/><Relationship Id="rId49" Type="http://schemas.openxmlformats.org/officeDocument/2006/relationships/hyperlink" Target="https://de.wikipedia.org/wiki/Tschechien" TargetMode="External"/></Relationships>
</file>

<file path=xl/drawings/_rels/drawing4.xml.rels><?xml version="1.0" encoding="UTF-8" standalone="yes"?>
<Relationships xmlns="http://schemas.openxmlformats.org/package/2006/relationships"><Relationship Id="rId13" Type="http://schemas.openxmlformats.org/officeDocument/2006/relationships/hyperlink" Target="https://de.wikipedia.org/wiki/Frankreich" TargetMode="External"/><Relationship Id="rId18" Type="http://schemas.openxmlformats.org/officeDocument/2006/relationships/image" Target="../media/image18.png"/><Relationship Id="rId26" Type="http://schemas.openxmlformats.org/officeDocument/2006/relationships/image" Target="../media/image22.png"/><Relationship Id="rId39" Type="http://schemas.openxmlformats.org/officeDocument/2006/relationships/hyperlink" Target="https://de.wikipedia.org/wiki/Rum%C3%A4nien" TargetMode="External"/><Relationship Id="rId21" Type="http://schemas.openxmlformats.org/officeDocument/2006/relationships/hyperlink" Target="https://de.wikipedia.org/wiki/Kroatien" TargetMode="External"/><Relationship Id="rId34" Type="http://schemas.openxmlformats.org/officeDocument/2006/relationships/image" Target="../media/image26.png"/><Relationship Id="rId42" Type="http://schemas.openxmlformats.org/officeDocument/2006/relationships/image" Target="../media/image30.png"/><Relationship Id="rId47" Type="http://schemas.openxmlformats.org/officeDocument/2006/relationships/hyperlink" Target="https://de.wikipedia.org/wiki/Spanien" TargetMode="External"/><Relationship Id="rId50" Type="http://schemas.openxmlformats.org/officeDocument/2006/relationships/image" Target="../media/image34.png"/><Relationship Id="rId55" Type="http://schemas.openxmlformats.org/officeDocument/2006/relationships/chart" Target="../charts/chart1.xml"/><Relationship Id="rId7" Type="http://schemas.openxmlformats.org/officeDocument/2006/relationships/hyperlink" Target="https://de.wikipedia.org/wiki/Deutschland" TargetMode="External"/><Relationship Id="rId2" Type="http://schemas.openxmlformats.org/officeDocument/2006/relationships/image" Target="../media/image10.png"/><Relationship Id="rId16" Type="http://schemas.openxmlformats.org/officeDocument/2006/relationships/image" Target="../media/image17.png"/><Relationship Id="rId29" Type="http://schemas.openxmlformats.org/officeDocument/2006/relationships/hyperlink" Target="https://de.wikipedia.org/wiki/Malta" TargetMode="External"/><Relationship Id="rId11" Type="http://schemas.openxmlformats.org/officeDocument/2006/relationships/hyperlink" Target="https://de.wikipedia.org/wiki/Finnland" TargetMode="External"/><Relationship Id="rId24" Type="http://schemas.openxmlformats.org/officeDocument/2006/relationships/image" Target="../media/image21.png"/><Relationship Id="rId32" Type="http://schemas.openxmlformats.org/officeDocument/2006/relationships/image" Target="../media/image25.png"/><Relationship Id="rId37" Type="http://schemas.openxmlformats.org/officeDocument/2006/relationships/hyperlink" Target="https://de.wikipedia.org/wiki/Portugal" TargetMode="External"/><Relationship Id="rId40" Type="http://schemas.openxmlformats.org/officeDocument/2006/relationships/image" Target="../media/image29.png"/><Relationship Id="rId45" Type="http://schemas.openxmlformats.org/officeDocument/2006/relationships/hyperlink" Target="https://de.wikipedia.org/wiki/Slowenien" TargetMode="External"/><Relationship Id="rId53" Type="http://schemas.openxmlformats.org/officeDocument/2006/relationships/hyperlink" Target="https://de.wikipedia.org/wiki/Republik_Zypern" TargetMode="External"/><Relationship Id="rId5" Type="http://schemas.openxmlformats.org/officeDocument/2006/relationships/hyperlink" Target="https://de.wikipedia.org/wiki/K%C3%B6nigreich_D%C3%A4nemark" TargetMode="External"/><Relationship Id="rId10" Type="http://schemas.openxmlformats.org/officeDocument/2006/relationships/image" Target="../media/image14.png"/><Relationship Id="rId19" Type="http://schemas.openxmlformats.org/officeDocument/2006/relationships/hyperlink" Target="https://de.wikipedia.org/wiki/Italien" TargetMode="External"/><Relationship Id="rId31" Type="http://schemas.openxmlformats.org/officeDocument/2006/relationships/hyperlink" Target="https://de.wikipedia.org/wiki/K%C3%B6nigreich_der_Niederlande" TargetMode="External"/><Relationship Id="rId44" Type="http://schemas.openxmlformats.org/officeDocument/2006/relationships/image" Target="../media/image31.png"/><Relationship Id="rId52" Type="http://schemas.openxmlformats.org/officeDocument/2006/relationships/image" Target="../media/image35.png"/><Relationship Id="rId4" Type="http://schemas.openxmlformats.org/officeDocument/2006/relationships/image" Target="../media/image11.png"/><Relationship Id="rId9" Type="http://schemas.openxmlformats.org/officeDocument/2006/relationships/hyperlink" Target="https://de.wikipedia.org/wiki/Estland" TargetMode="External"/><Relationship Id="rId14" Type="http://schemas.openxmlformats.org/officeDocument/2006/relationships/image" Target="../media/image16.png"/><Relationship Id="rId22" Type="http://schemas.openxmlformats.org/officeDocument/2006/relationships/image" Target="../media/image20.png"/><Relationship Id="rId27" Type="http://schemas.openxmlformats.org/officeDocument/2006/relationships/hyperlink" Target="https://de.wikipedia.org/wiki/Luxemburg" TargetMode="External"/><Relationship Id="rId30" Type="http://schemas.openxmlformats.org/officeDocument/2006/relationships/image" Target="../media/image24.png"/><Relationship Id="rId35" Type="http://schemas.openxmlformats.org/officeDocument/2006/relationships/hyperlink" Target="https://de.wikipedia.org/wiki/Polen" TargetMode="External"/><Relationship Id="rId43" Type="http://schemas.openxmlformats.org/officeDocument/2006/relationships/hyperlink" Target="https://de.wikipedia.org/wiki/Slowakei" TargetMode="External"/><Relationship Id="rId48" Type="http://schemas.openxmlformats.org/officeDocument/2006/relationships/image" Target="../media/image33.png"/><Relationship Id="rId56" Type="http://schemas.openxmlformats.org/officeDocument/2006/relationships/chart" Target="../charts/chart2.xml"/><Relationship Id="rId8" Type="http://schemas.openxmlformats.org/officeDocument/2006/relationships/image" Target="../media/image13.png"/><Relationship Id="rId51" Type="http://schemas.openxmlformats.org/officeDocument/2006/relationships/hyperlink" Target="https://de.wikipedia.org/wiki/Ungarn" TargetMode="External"/><Relationship Id="rId3" Type="http://schemas.openxmlformats.org/officeDocument/2006/relationships/hyperlink" Target="https://de.wikipedia.org/wiki/Bulgarien" TargetMode="External"/><Relationship Id="rId12" Type="http://schemas.openxmlformats.org/officeDocument/2006/relationships/image" Target="../media/image15.png"/><Relationship Id="rId17" Type="http://schemas.openxmlformats.org/officeDocument/2006/relationships/hyperlink" Target="https://de.wikipedia.org/wiki/Irland" TargetMode="External"/><Relationship Id="rId25" Type="http://schemas.openxmlformats.org/officeDocument/2006/relationships/hyperlink" Target="https://de.wikipedia.org/wiki/Litauen" TargetMode="External"/><Relationship Id="rId33" Type="http://schemas.openxmlformats.org/officeDocument/2006/relationships/hyperlink" Target="https://de.wikipedia.org/wiki/%C3%96sterreich" TargetMode="External"/><Relationship Id="rId38" Type="http://schemas.openxmlformats.org/officeDocument/2006/relationships/image" Target="../media/image28.png"/><Relationship Id="rId46" Type="http://schemas.openxmlformats.org/officeDocument/2006/relationships/image" Target="../media/image32.png"/><Relationship Id="rId20" Type="http://schemas.openxmlformats.org/officeDocument/2006/relationships/image" Target="../media/image19.png"/><Relationship Id="rId41" Type="http://schemas.openxmlformats.org/officeDocument/2006/relationships/hyperlink" Target="https://de.wikipedia.org/wiki/Schweden" TargetMode="External"/><Relationship Id="rId54" Type="http://schemas.openxmlformats.org/officeDocument/2006/relationships/image" Target="../media/image36.png"/><Relationship Id="rId1" Type="http://schemas.openxmlformats.org/officeDocument/2006/relationships/hyperlink" Target="https://de.wikipedia.org/wiki/Belgien" TargetMode="External"/><Relationship Id="rId6" Type="http://schemas.openxmlformats.org/officeDocument/2006/relationships/image" Target="../media/image12.png"/><Relationship Id="rId15" Type="http://schemas.openxmlformats.org/officeDocument/2006/relationships/hyperlink" Target="https://de.wikipedia.org/wiki/Griechenland" TargetMode="External"/><Relationship Id="rId23" Type="http://schemas.openxmlformats.org/officeDocument/2006/relationships/hyperlink" Target="https://de.wikipedia.org/wiki/Lettland" TargetMode="External"/><Relationship Id="rId28" Type="http://schemas.openxmlformats.org/officeDocument/2006/relationships/image" Target="../media/image23.png"/><Relationship Id="rId36" Type="http://schemas.openxmlformats.org/officeDocument/2006/relationships/image" Target="../media/image27.png"/><Relationship Id="rId49" Type="http://schemas.openxmlformats.org/officeDocument/2006/relationships/hyperlink" Target="https://de.wikipedia.org/wiki/Tschechien"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0</xdr:col>
      <xdr:colOff>44450</xdr:colOff>
      <xdr:row>11</xdr:row>
      <xdr:rowOff>27623</xdr:rowOff>
    </xdr:from>
    <xdr:to>
      <xdr:col>1</xdr:col>
      <xdr:colOff>482600</xdr:colOff>
      <xdr:row>11</xdr:row>
      <xdr:rowOff>211773</xdr:rowOff>
    </xdr:to>
    <xdr:pic>
      <xdr:nvPicPr>
        <xdr:cNvPr id="9" name="Grafik 10" descr="fhg">
          <a:extLst>
            <a:ext uri="{FF2B5EF4-FFF2-40B4-BE49-F238E27FC236}">
              <a16:creationId xmlns:a16="http://schemas.microsoft.com/office/drawing/2014/main" id="{22F39B55-2102-4415-A835-8BEDE60FDF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2256473"/>
          <a:ext cx="1066800" cy="18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87</xdr:row>
      <xdr:rowOff>53340</xdr:rowOff>
    </xdr:from>
    <xdr:to>
      <xdr:col>9</xdr:col>
      <xdr:colOff>510540</xdr:colOff>
      <xdr:row>96</xdr:row>
      <xdr:rowOff>38100</xdr:rowOff>
    </xdr:to>
    <xdr:sp macro="" textlink="">
      <xdr:nvSpPr>
        <xdr:cNvPr id="10" name="Textfeld 2">
          <a:extLst>
            <a:ext uri="{FF2B5EF4-FFF2-40B4-BE49-F238E27FC236}">
              <a16:creationId xmlns:a16="http://schemas.microsoft.com/office/drawing/2014/main" id="{913902C1-10F6-4A89-B627-039D8C4C3E57}"/>
            </a:ext>
          </a:extLst>
        </xdr:cNvPr>
        <xdr:cNvSpPr txBox="1">
          <a:spLocks noChangeArrowheads="1"/>
        </xdr:cNvSpPr>
      </xdr:nvSpPr>
      <xdr:spPr bwMode="auto">
        <a:xfrm>
          <a:off x="0" y="18315940"/>
          <a:ext cx="5996940" cy="16421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000" b="0" i="0" u="none" strike="noStrike" baseline="0">
              <a:solidFill>
                <a:srgbClr val="000000"/>
              </a:solidFill>
              <a:latin typeface="Segoe UI Semibold"/>
              <a:cs typeface="Segoe UI Semibold"/>
            </a:rPr>
            <a:t>Disclaimer</a:t>
          </a:r>
          <a:endParaRPr lang="en-GB" sz="900" b="0" i="0" u="none" strike="noStrike" baseline="0">
            <a:solidFill>
              <a:srgbClr val="000000"/>
            </a:solidFill>
            <a:latin typeface="Segoe UI"/>
            <a:cs typeface="Segoe UI"/>
          </a:endParaRPr>
        </a:p>
        <a:p>
          <a:pPr algn="l" rtl="0">
            <a:defRPr sz="1000"/>
          </a:pPr>
          <a:r>
            <a:rPr lang="en-GB" sz="800" b="0" i="0" u="none" strike="noStrike" baseline="0">
              <a:solidFill>
                <a:srgbClr val="000000"/>
              </a:solidFill>
              <a:latin typeface="Segoe UI"/>
              <a:cs typeface="Segoe UI"/>
            </a:rPr>
            <a:t>This report was created by the Energy Transition Expertise Center (EnTEC), a think tank collaboration with DG ENER. The report draws on multiple sources, including Fraunhofer Institute for Systems and Innovation Research ISI, TNO and Trinomics. EnTEC are responsible to DG ENER for the conclusions and recommendations of the research. The information and views set out in this report are those of the author(s) and do not necessarily reflect the official opinion of the Commission. The Commission does not guarantee the accuracy of the data included in this study. Neither the Commission nor any person acting on the Commission’s behalf may be held responsible for the use which may be made of the information contained therein.</a:t>
          </a:r>
          <a:endParaRPr lang="en-GB" sz="900" b="0" i="0" u="none" strike="noStrike" baseline="0">
            <a:solidFill>
              <a:srgbClr val="000000"/>
            </a:solidFill>
            <a:latin typeface="Segoe UI"/>
            <a:cs typeface="Segoe UI"/>
          </a:endParaRPr>
        </a:p>
        <a:p>
          <a:pPr algn="l" rtl="0">
            <a:defRPr sz="1000"/>
          </a:pPr>
          <a:r>
            <a:rPr lang="en-GB" sz="800" b="0" i="0" u="none" strike="noStrike" baseline="0">
              <a:solidFill>
                <a:srgbClr val="000000"/>
              </a:solidFill>
              <a:latin typeface="Segoe UI"/>
              <a:cs typeface="Segoe UI"/>
            </a:rPr>
            <a:t> </a:t>
          </a:r>
          <a:endParaRPr lang="en-GB" sz="900" b="0" i="0" u="none" strike="noStrike" baseline="0">
            <a:solidFill>
              <a:srgbClr val="000000"/>
            </a:solidFill>
            <a:latin typeface="Segoe UI"/>
            <a:cs typeface="Segoe UI"/>
          </a:endParaRPr>
        </a:p>
        <a:p>
          <a:pPr algn="l" rtl="0">
            <a:defRPr sz="1000"/>
          </a:pPr>
          <a:r>
            <a:rPr lang="en-GB" sz="800" b="0" i="0" u="none" strike="noStrike" baseline="0">
              <a:solidFill>
                <a:srgbClr val="000000"/>
              </a:solidFill>
              <a:latin typeface="Segoe UI"/>
              <a:cs typeface="Segoe UI"/>
            </a:rPr>
            <a:t>© European Union, 2022</a:t>
          </a:r>
        </a:p>
      </xdr:txBody>
    </xdr:sp>
    <xdr:clientData/>
  </xdr:twoCellAnchor>
  <xdr:twoCellAnchor editAs="oneCell">
    <xdr:from>
      <xdr:col>0</xdr:col>
      <xdr:colOff>0</xdr:colOff>
      <xdr:row>0</xdr:row>
      <xdr:rowOff>12700</xdr:rowOff>
    </xdr:from>
    <xdr:to>
      <xdr:col>1</xdr:col>
      <xdr:colOff>311150</xdr:colOff>
      <xdr:row>6</xdr:row>
      <xdr:rowOff>165100</xdr:rowOff>
    </xdr:to>
    <xdr:pic>
      <xdr:nvPicPr>
        <xdr:cNvPr id="11" name="Picture 6">
          <a:extLst>
            <a:ext uri="{FF2B5EF4-FFF2-40B4-BE49-F238E27FC236}">
              <a16:creationId xmlns:a16="http://schemas.microsoft.com/office/drawing/2014/main" id="{63A70373-9C58-4077-9DF9-540CC1D031A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922" t="3427" r="2000" b="1482"/>
        <a:stretch/>
      </xdr:blipFill>
      <xdr:spPr>
        <a:xfrm>
          <a:off x="0" y="12700"/>
          <a:ext cx="939800" cy="12573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15</xdr:row>
      <xdr:rowOff>30440</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30441</xdr:rowOff>
    </xdr:to>
    <xdr:graphicFrame macro="">
      <xdr:nvGraphicFramePr>
        <xdr:cNvPr id="6" name="Diagramm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30440</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30440</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0</xdr:colOff>
      <xdr:row>6</xdr:row>
      <xdr:rowOff>190499</xdr:rowOff>
    </xdr:from>
    <xdr:to>
      <xdr:col>27</xdr:col>
      <xdr:colOff>17253</xdr:colOff>
      <xdr:row>18</xdr:row>
      <xdr:rowOff>78441</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19</xdr:row>
      <xdr:rowOff>0</xdr:rowOff>
    </xdr:from>
    <xdr:to>
      <xdr:col>27</xdr:col>
      <xdr:colOff>17253</xdr:colOff>
      <xdr:row>30</xdr:row>
      <xdr:rowOff>78443</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31</xdr:row>
      <xdr:rowOff>0</xdr:rowOff>
    </xdr:from>
    <xdr:to>
      <xdr:col>27</xdr:col>
      <xdr:colOff>17253</xdr:colOff>
      <xdr:row>42</xdr:row>
      <xdr:rowOff>78442</xdr:rowOff>
    </xdr:to>
    <xdr:graphicFrame macro="">
      <xdr:nvGraphicFramePr>
        <xdr:cNvPr id="7" name="Diagramm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43</xdr:row>
      <xdr:rowOff>0</xdr:rowOff>
    </xdr:from>
    <xdr:to>
      <xdr:col>27</xdr:col>
      <xdr:colOff>17253</xdr:colOff>
      <xdr:row>54</xdr:row>
      <xdr:rowOff>78442</xdr:rowOff>
    </xdr:to>
    <xdr:graphicFrame macro="">
      <xdr:nvGraphicFramePr>
        <xdr:cNvPr id="8" name="Diagramm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0</xdr:colOff>
      <xdr:row>6</xdr:row>
      <xdr:rowOff>190499</xdr:rowOff>
    </xdr:from>
    <xdr:to>
      <xdr:col>27</xdr:col>
      <xdr:colOff>5074</xdr:colOff>
      <xdr:row>18</xdr:row>
      <xdr:rowOff>78440</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19</xdr:row>
      <xdr:rowOff>0</xdr:rowOff>
    </xdr:from>
    <xdr:to>
      <xdr:col>27</xdr:col>
      <xdr:colOff>5074</xdr:colOff>
      <xdr:row>30</xdr:row>
      <xdr:rowOff>78442</xdr:rowOff>
    </xdr:to>
    <xdr:graphicFrame macro="">
      <xdr:nvGraphicFramePr>
        <xdr:cNvPr id="6" name="Diagramm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31</xdr:row>
      <xdr:rowOff>0</xdr:rowOff>
    </xdr:from>
    <xdr:to>
      <xdr:col>27</xdr:col>
      <xdr:colOff>5074</xdr:colOff>
      <xdr:row>42</xdr:row>
      <xdr:rowOff>78441</xdr:rowOff>
    </xdr:to>
    <xdr:graphicFrame macro="">
      <xdr:nvGraphicFramePr>
        <xdr:cNvPr id="7" name="Diagramm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43</xdr:row>
      <xdr:rowOff>0</xdr:rowOff>
    </xdr:from>
    <xdr:to>
      <xdr:col>27</xdr:col>
      <xdr:colOff>5074</xdr:colOff>
      <xdr:row>54</xdr:row>
      <xdr:rowOff>78441</xdr:rowOff>
    </xdr:to>
    <xdr:graphicFrame macro="">
      <xdr:nvGraphicFramePr>
        <xdr:cNvPr id="8" name="Diagramm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15</xdr:row>
      <xdr:rowOff>30440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30441</xdr:rowOff>
    </xdr:to>
    <xdr:graphicFrame macro="">
      <xdr:nvGraphicFramePr>
        <xdr:cNvPr id="6" name="Diagramm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30440</xdr:rowOff>
    </xdr:to>
    <xdr:graphicFrame macro="">
      <xdr:nvGraphicFramePr>
        <xdr:cNvPr id="7" name="Diagramm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30440</xdr:rowOff>
    </xdr:to>
    <xdr:graphicFrame macro="">
      <xdr:nvGraphicFramePr>
        <xdr:cNvPr id="8" name="Diagramm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14</xdr:row>
      <xdr:rowOff>182671</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6740</xdr:rowOff>
    </xdr:to>
    <xdr:graphicFrame macro="">
      <xdr:nvGraphicFramePr>
        <xdr:cNvPr id="6" name="Diagramm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6739</xdr:rowOff>
    </xdr:to>
    <xdr:graphicFrame macro="">
      <xdr:nvGraphicFramePr>
        <xdr:cNvPr id="7" name="Diagramm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6739</xdr:rowOff>
    </xdr:to>
    <xdr:graphicFrame macro="">
      <xdr:nvGraphicFramePr>
        <xdr:cNvPr id="8" name="Diagramm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15</xdr:row>
      <xdr:rowOff>40588</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40589</xdr:rowOff>
    </xdr:to>
    <xdr:graphicFrame macro="">
      <xdr:nvGraphicFramePr>
        <xdr:cNvPr id="6" name="Diagramm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40588</xdr:rowOff>
    </xdr:to>
    <xdr:graphicFrame macro="">
      <xdr:nvGraphicFramePr>
        <xdr:cNvPr id="7" name="Diagramm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40588</xdr:rowOff>
    </xdr:to>
    <xdr:graphicFrame macro="">
      <xdr:nvGraphicFramePr>
        <xdr:cNvPr id="8" name="Diagramm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15</xdr:row>
      <xdr:rowOff>50738</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50739</xdr:rowOff>
    </xdr:to>
    <xdr:graphicFrame macro="">
      <xdr:nvGraphicFramePr>
        <xdr:cNvPr id="6" name="Diagramm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50738</xdr:rowOff>
    </xdr:to>
    <xdr:graphicFrame macro="">
      <xdr:nvGraphicFramePr>
        <xdr:cNvPr id="7" name="Diagramm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50738</xdr:rowOff>
    </xdr:to>
    <xdr:graphicFrame macro="">
      <xdr:nvGraphicFramePr>
        <xdr:cNvPr id="8" name="Diagramm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14</xdr:row>
      <xdr:rowOff>182671</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6740</xdr:rowOff>
    </xdr:to>
    <xdr:graphicFrame macro="">
      <xdr:nvGraphicFramePr>
        <xdr:cNvPr id="6" name="Diagramm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6739</xdr:rowOff>
    </xdr:to>
    <xdr:graphicFrame macro="">
      <xdr:nvGraphicFramePr>
        <xdr:cNvPr id="7" name="Diagramm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6739</xdr:rowOff>
    </xdr:to>
    <xdr:graphicFrame macro="">
      <xdr:nvGraphicFramePr>
        <xdr:cNvPr id="8" name="Diagramm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15</xdr:row>
      <xdr:rowOff>10142</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10143</xdr:rowOff>
    </xdr:to>
    <xdr:graphicFrame macro="">
      <xdr:nvGraphicFramePr>
        <xdr:cNvPr id="6" name="Diagramm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10142</xdr:rowOff>
    </xdr:to>
    <xdr:graphicFrame macro="">
      <xdr:nvGraphicFramePr>
        <xdr:cNvPr id="7" name="Diagramm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10142</xdr:rowOff>
    </xdr:to>
    <xdr:graphicFrame macro="">
      <xdr:nvGraphicFramePr>
        <xdr:cNvPr id="8" name="Diagramm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17253</xdr:colOff>
      <xdr:row>15</xdr:row>
      <xdr:rowOff>10650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17253</xdr:colOff>
      <xdr:row>24</xdr:row>
      <xdr:rowOff>10651</xdr:rowOff>
    </xdr:to>
    <xdr:graphicFrame macro="">
      <xdr:nvGraphicFramePr>
        <xdr:cNvPr id="8" name="Diagramm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17253</xdr:colOff>
      <xdr:row>33</xdr:row>
      <xdr:rowOff>10650</xdr:rowOff>
    </xdr:to>
    <xdr:graphicFrame macro="">
      <xdr:nvGraphicFramePr>
        <xdr:cNvPr id="9" name="Diagramm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17253</xdr:colOff>
      <xdr:row>42</xdr:row>
      <xdr:rowOff>10650</xdr:rowOff>
    </xdr:to>
    <xdr:graphicFrame macro="">
      <xdr:nvGraphicFramePr>
        <xdr:cNvPr id="10" name="Diagramm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xdr:colOff>
      <xdr:row>30</xdr:row>
      <xdr:rowOff>66675</xdr:rowOff>
    </xdr:from>
    <xdr:to>
      <xdr:col>16</xdr:col>
      <xdr:colOff>561523</xdr:colOff>
      <xdr:row>46</xdr:row>
      <xdr:rowOff>170191</xdr:rowOff>
    </xdr:to>
    <xdr:pic>
      <xdr:nvPicPr>
        <xdr:cNvPr id="40" name="Grafik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
        <a:stretch>
          <a:fillRect/>
        </a:stretch>
      </xdr:blipFill>
      <xdr:spPr>
        <a:xfrm>
          <a:off x="11363325" y="5391150"/>
          <a:ext cx="2752273" cy="2846716"/>
        </a:xfrm>
        <a:prstGeom prst="rect">
          <a:avLst/>
        </a:prstGeom>
      </xdr:spPr>
    </xdr:pic>
    <xdr:clientData/>
  </xdr:twoCellAnchor>
  <xdr:twoCellAnchor editAs="oneCell">
    <xdr:from>
      <xdr:col>19</xdr:col>
      <xdr:colOff>0</xdr:colOff>
      <xdr:row>30</xdr:row>
      <xdr:rowOff>76200</xdr:rowOff>
    </xdr:from>
    <xdr:to>
      <xdr:col>22</xdr:col>
      <xdr:colOff>563516</xdr:colOff>
      <xdr:row>46</xdr:row>
      <xdr:rowOff>160521</xdr:rowOff>
    </xdr:to>
    <xdr:pic>
      <xdr:nvPicPr>
        <xdr:cNvPr id="41" name="Grafik 40">
          <a:extLst>
            <a:ext uri="{FF2B5EF4-FFF2-40B4-BE49-F238E27FC236}">
              <a16:creationId xmlns:a16="http://schemas.microsoft.com/office/drawing/2014/main" id="{00000000-0008-0000-0000-000029000000}"/>
            </a:ext>
            <a:ext uri="{147F2762-F138-4A5C-976F-8EAC2B608ADB}">
              <a16:predDERef xmlns:a16="http://schemas.microsoft.com/office/drawing/2014/main" pred="{00000000-0008-0000-0000-000028000000}"/>
            </a:ext>
          </a:extLst>
        </xdr:cNvPr>
        <xdr:cNvPicPr>
          <a:picLocks noChangeAspect="1"/>
        </xdr:cNvPicPr>
      </xdr:nvPicPr>
      <xdr:blipFill>
        <a:blip xmlns:r="http://schemas.openxmlformats.org/officeDocument/2006/relationships" r:embed="rId2"/>
        <a:stretch>
          <a:fillRect/>
        </a:stretch>
      </xdr:blipFill>
      <xdr:spPr>
        <a:xfrm>
          <a:off x="15754350" y="5400675"/>
          <a:ext cx="2763791" cy="2827521"/>
        </a:xfrm>
        <a:prstGeom prst="rect">
          <a:avLst/>
        </a:prstGeom>
      </xdr:spPr>
    </xdr:pic>
    <xdr:clientData/>
  </xdr:twoCellAnchor>
  <xdr:twoCellAnchor editAs="oneCell">
    <xdr:from>
      <xdr:col>25</xdr:col>
      <xdr:colOff>0</xdr:colOff>
      <xdr:row>13</xdr:row>
      <xdr:rowOff>0</xdr:rowOff>
    </xdr:from>
    <xdr:to>
      <xdr:col>29</xdr:col>
      <xdr:colOff>563502</xdr:colOff>
      <xdr:row>23</xdr:row>
      <xdr:rowOff>5967</xdr:rowOff>
    </xdr:to>
    <xdr:pic>
      <xdr:nvPicPr>
        <xdr:cNvPr id="3" name="Grafik 2">
          <a:extLst>
            <a:ext uri="{FF2B5EF4-FFF2-40B4-BE49-F238E27FC236}">
              <a16:creationId xmlns:a16="http://schemas.microsoft.com/office/drawing/2014/main" id="{0076C9C7-D839-42D7-9CC8-ACE7B8205C1D}"/>
            </a:ext>
            <a:ext uri="{147F2762-F138-4A5C-976F-8EAC2B608ADB}">
              <a16:predDERef xmlns:a16="http://schemas.microsoft.com/office/drawing/2014/main" pred="{00000000-0008-0000-0000-000029000000}"/>
            </a:ext>
          </a:extLst>
        </xdr:cNvPr>
        <xdr:cNvPicPr>
          <a:picLocks noChangeAspect="1"/>
        </xdr:cNvPicPr>
      </xdr:nvPicPr>
      <xdr:blipFill>
        <a:blip xmlns:r="http://schemas.openxmlformats.org/officeDocument/2006/relationships" r:embed="rId3"/>
        <a:stretch>
          <a:fillRect/>
        </a:stretch>
      </xdr:blipFill>
      <xdr:spPr>
        <a:xfrm>
          <a:off x="17822174" y="2432649"/>
          <a:ext cx="3600000" cy="1731250"/>
        </a:xfrm>
        <a:prstGeom prst="rect">
          <a:avLst/>
        </a:prstGeom>
      </xdr:spPr>
    </xdr:pic>
    <xdr:clientData/>
  </xdr:twoCellAnchor>
  <xdr:twoCellAnchor editAs="oneCell">
    <xdr:from>
      <xdr:col>25</xdr:col>
      <xdr:colOff>0</xdr:colOff>
      <xdr:row>25</xdr:row>
      <xdr:rowOff>0</xdr:rowOff>
    </xdr:from>
    <xdr:to>
      <xdr:col>29</xdr:col>
      <xdr:colOff>563502</xdr:colOff>
      <xdr:row>34</xdr:row>
      <xdr:rowOff>126109</xdr:rowOff>
    </xdr:to>
    <xdr:pic>
      <xdr:nvPicPr>
        <xdr:cNvPr id="7" name="Grafik 6">
          <a:extLst>
            <a:ext uri="{FF2B5EF4-FFF2-40B4-BE49-F238E27FC236}">
              <a16:creationId xmlns:a16="http://schemas.microsoft.com/office/drawing/2014/main" id="{39AF1875-D5F2-40E3-A8D2-56FC94B31750}"/>
            </a:ext>
            <a:ext uri="{147F2762-F138-4A5C-976F-8EAC2B608ADB}">
              <a16:predDERef xmlns:a16="http://schemas.microsoft.com/office/drawing/2014/main" pred="{0076C9C7-D839-42D7-9CC8-ACE7B8205C1D}"/>
            </a:ext>
          </a:extLst>
        </xdr:cNvPr>
        <xdr:cNvPicPr>
          <a:picLocks noChangeAspect="1"/>
        </xdr:cNvPicPr>
      </xdr:nvPicPr>
      <xdr:blipFill>
        <a:blip xmlns:r="http://schemas.openxmlformats.org/officeDocument/2006/relationships" r:embed="rId4"/>
        <a:stretch>
          <a:fillRect/>
        </a:stretch>
      </xdr:blipFill>
      <xdr:spPr>
        <a:xfrm>
          <a:off x="17822174" y="4502989"/>
          <a:ext cx="3600000" cy="1678863"/>
        </a:xfrm>
        <a:prstGeom prst="rect">
          <a:avLst/>
        </a:prstGeom>
      </xdr:spPr>
    </xdr:pic>
    <xdr:clientData/>
  </xdr:twoCellAnchor>
  <xdr:twoCellAnchor editAs="oneCell">
    <xdr:from>
      <xdr:col>25</xdr:col>
      <xdr:colOff>0</xdr:colOff>
      <xdr:row>37</xdr:row>
      <xdr:rowOff>0</xdr:rowOff>
    </xdr:from>
    <xdr:to>
      <xdr:col>29</xdr:col>
      <xdr:colOff>563502</xdr:colOff>
      <xdr:row>46</xdr:row>
      <xdr:rowOff>78494</xdr:rowOff>
    </xdr:to>
    <xdr:pic>
      <xdr:nvPicPr>
        <xdr:cNvPr id="11" name="Grafik 10">
          <a:extLst>
            <a:ext uri="{FF2B5EF4-FFF2-40B4-BE49-F238E27FC236}">
              <a16:creationId xmlns:a16="http://schemas.microsoft.com/office/drawing/2014/main" id="{11F82A59-C2F3-44D4-9621-0BE19B3A61BC}"/>
            </a:ext>
            <a:ext uri="{147F2762-F138-4A5C-976F-8EAC2B608ADB}">
              <a16:predDERef xmlns:a16="http://schemas.microsoft.com/office/drawing/2014/main" pred="{39AF1875-D5F2-40E3-A8D2-56FC94B31750}"/>
            </a:ext>
          </a:extLst>
        </xdr:cNvPr>
        <xdr:cNvPicPr>
          <a:picLocks noChangeAspect="1"/>
        </xdr:cNvPicPr>
      </xdr:nvPicPr>
      <xdr:blipFill>
        <a:blip xmlns:r="http://schemas.openxmlformats.org/officeDocument/2006/relationships" r:embed="rId5"/>
        <a:stretch>
          <a:fillRect/>
        </a:stretch>
      </xdr:blipFill>
      <xdr:spPr>
        <a:xfrm>
          <a:off x="17822174" y="6573328"/>
          <a:ext cx="3600000" cy="1631249"/>
        </a:xfrm>
        <a:prstGeom prst="rect">
          <a:avLst/>
        </a:prstGeom>
      </xdr:spPr>
    </xdr:pic>
    <xdr:clientData/>
  </xdr:twoCellAnchor>
  <xdr:twoCellAnchor editAs="oneCell">
    <xdr:from>
      <xdr:col>13</xdr:col>
      <xdr:colOff>0</xdr:colOff>
      <xdr:row>13</xdr:row>
      <xdr:rowOff>1</xdr:rowOff>
    </xdr:from>
    <xdr:to>
      <xdr:col>17</xdr:col>
      <xdr:colOff>563502</xdr:colOff>
      <xdr:row>28</xdr:row>
      <xdr:rowOff>60753</xdr:rowOff>
    </xdr:to>
    <xdr:pic>
      <xdr:nvPicPr>
        <xdr:cNvPr id="12" name="Grafik 11">
          <a:extLst>
            <a:ext uri="{FF2B5EF4-FFF2-40B4-BE49-F238E27FC236}">
              <a16:creationId xmlns:a16="http://schemas.microsoft.com/office/drawing/2014/main" id="{D66ED7B0-DCB1-4784-BF0F-5CACBF5252D6}"/>
            </a:ext>
            <a:ext uri="{147F2762-F138-4A5C-976F-8EAC2B608ADB}">
              <a16:predDERef xmlns:a16="http://schemas.microsoft.com/office/drawing/2014/main" pred="{11F82A59-C2F3-44D4-9621-0BE19B3A61BC}"/>
            </a:ext>
          </a:extLst>
        </xdr:cNvPr>
        <xdr:cNvPicPr>
          <a:picLocks noChangeAspect="1"/>
        </xdr:cNvPicPr>
      </xdr:nvPicPr>
      <xdr:blipFill rotWithShape="1">
        <a:blip xmlns:r="http://schemas.openxmlformats.org/officeDocument/2006/relationships" r:embed="rId6"/>
        <a:srcRect r="1006"/>
        <a:stretch/>
      </xdr:blipFill>
      <xdr:spPr>
        <a:xfrm>
          <a:off x="11353800" y="2409826"/>
          <a:ext cx="3497202" cy="2632502"/>
        </a:xfrm>
        <a:prstGeom prst="rect">
          <a:avLst/>
        </a:prstGeom>
      </xdr:spPr>
    </xdr:pic>
    <xdr:clientData/>
  </xdr:twoCellAnchor>
  <xdr:twoCellAnchor editAs="oneCell">
    <xdr:from>
      <xdr:col>18</xdr:col>
      <xdr:colOff>695325</xdr:colOff>
      <xdr:row>12</xdr:row>
      <xdr:rowOff>161926</xdr:rowOff>
    </xdr:from>
    <xdr:to>
      <xdr:col>23</xdr:col>
      <xdr:colOff>525402</xdr:colOff>
      <xdr:row>28</xdr:row>
      <xdr:rowOff>85366</xdr:rowOff>
    </xdr:to>
    <xdr:pic>
      <xdr:nvPicPr>
        <xdr:cNvPr id="13" name="Grafik 12">
          <a:extLst>
            <a:ext uri="{FF2B5EF4-FFF2-40B4-BE49-F238E27FC236}">
              <a16:creationId xmlns:a16="http://schemas.microsoft.com/office/drawing/2014/main" id="{F2E7852E-ACE7-477E-B733-7291E36487F8}"/>
            </a:ext>
            <a:ext uri="{147F2762-F138-4A5C-976F-8EAC2B608ADB}">
              <a16:predDERef xmlns:a16="http://schemas.microsoft.com/office/drawing/2014/main" pred="{D66ED7B0-DCB1-4784-BF0F-5CACBF5252D6}"/>
            </a:ext>
          </a:extLst>
        </xdr:cNvPr>
        <xdr:cNvPicPr>
          <a:picLocks noChangeAspect="1"/>
        </xdr:cNvPicPr>
      </xdr:nvPicPr>
      <xdr:blipFill rotWithShape="1">
        <a:blip xmlns:r="http://schemas.openxmlformats.org/officeDocument/2006/relationships" r:embed="rId7"/>
        <a:srcRect r="1028"/>
        <a:stretch/>
      </xdr:blipFill>
      <xdr:spPr>
        <a:xfrm>
          <a:off x="15716250" y="2400301"/>
          <a:ext cx="3497202" cy="26666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15</xdr:row>
      <xdr:rowOff>50738</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50739</xdr:rowOff>
    </xdr:to>
    <xdr:graphicFrame macro="">
      <xdr:nvGraphicFramePr>
        <xdr:cNvPr id="6" name="Diagramm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50738</xdr:rowOff>
    </xdr:to>
    <xdr:graphicFrame macro="">
      <xdr:nvGraphicFramePr>
        <xdr:cNvPr id="7" name="Diagramm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50738</xdr:rowOff>
    </xdr:to>
    <xdr:graphicFrame macro="">
      <xdr:nvGraphicFramePr>
        <xdr:cNvPr id="8" name="Diagramm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0</xdr:colOff>
      <xdr:row>6</xdr:row>
      <xdr:rowOff>190499</xdr:rowOff>
    </xdr:from>
    <xdr:to>
      <xdr:col>28</xdr:col>
      <xdr:colOff>481853</xdr:colOff>
      <xdr:row>18</xdr:row>
      <xdr:rowOff>89646</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19</xdr:row>
      <xdr:rowOff>0</xdr:rowOff>
    </xdr:from>
    <xdr:to>
      <xdr:col>28</xdr:col>
      <xdr:colOff>481853</xdr:colOff>
      <xdr:row>30</xdr:row>
      <xdr:rowOff>89648</xdr:rowOff>
    </xdr:to>
    <xdr:graphicFrame macro="">
      <xdr:nvGraphicFramePr>
        <xdr:cNvPr id="7" name="Diagramm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31</xdr:row>
      <xdr:rowOff>0</xdr:rowOff>
    </xdr:from>
    <xdr:to>
      <xdr:col>28</xdr:col>
      <xdr:colOff>481853</xdr:colOff>
      <xdr:row>42</xdr:row>
      <xdr:rowOff>89647</xdr:rowOff>
    </xdr:to>
    <xdr:graphicFrame macro="">
      <xdr:nvGraphicFramePr>
        <xdr:cNvPr id="8" name="Diagramm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43</xdr:row>
      <xdr:rowOff>0</xdr:rowOff>
    </xdr:from>
    <xdr:to>
      <xdr:col>28</xdr:col>
      <xdr:colOff>481853</xdr:colOff>
      <xdr:row>54</xdr:row>
      <xdr:rowOff>89647</xdr:rowOff>
    </xdr:to>
    <xdr:graphicFrame macro="">
      <xdr:nvGraphicFramePr>
        <xdr:cNvPr id="9" name="Diagramm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3</xdr:col>
      <xdr:colOff>0</xdr:colOff>
      <xdr:row>3</xdr:row>
      <xdr:rowOff>0</xdr:rowOff>
    </xdr:from>
    <xdr:ext cx="189781" cy="120770"/>
    <xdr:pic>
      <xdr:nvPicPr>
        <xdr:cNvPr id="30" name="Grafik 29">
          <a:hlinkClick xmlns:r="http://schemas.openxmlformats.org/officeDocument/2006/relationships" r:id="rId1" tooltip="Belgien"/>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5177" y="422694"/>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xdr:row>
      <xdr:rowOff>0</xdr:rowOff>
    </xdr:from>
    <xdr:ext cx="189781" cy="112143"/>
    <xdr:pic>
      <xdr:nvPicPr>
        <xdr:cNvPr id="31" name="Grafik 30">
          <a:hlinkClick xmlns:r="http://schemas.openxmlformats.org/officeDocument/2006/relationships" r:id="rId3" tooltip="Bulgarien"/>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05177" y="603849"/>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189781" cy="146649"/>
    <xdr:pic>
      <xdr:nvPicPr>
        <xdr:cNvPr id="32" name="Grafik 31">
          <a:hlinkClick xmlns:r="http://schemas.openxmlformats.org/officeDocument/2006/relationships" r:id="rId5" tooltip="Dänemark"/>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05177" y="785004"/>
          <a:ext cx="189781" cy="146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xdr:row>
      <xdr:rowOff>0</xdr:rowOff>
    </xdr:from>
    <xdr:ext cx="189781" cy="112143"/>
    <xdr:pic>
      <xdr:nvPicPr>
        <xdr:cNvPr id="33" name="Grafik 32">
          <a:hlinkClick xmlns:r="http://schemas.openxmlformats.org/officeDocument/2006/relationships" r:id="rId7" tooltip="Deutschland"/>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05177" y="966158"/>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189781" cy="120770"/>
    <xdr:pic>
      <xdr:nvPicPr>
        <xdr:cNvPr id="34" name="Grafik 33">
          <a:hlinkClick xmlns:r="http://schemas.openxmlformats.org/officeDocument/2006/relationships" r:id="rId9" tooltip="Estland"/>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05177" y="1147313"/>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xdr:row>
      <xdr:rowOff>0</xdr:rowOff>
    </xdr:from>
    <xdr:ext cx="189781" cy="112143"/>
    <xdr:pic>
      <xdr:nvPicPr>
        <xdr:cNvPr id="35" name="Grafik 34">
          <a:hlinkClick xmlns:r="http://schemas.openxmlformats.org/officeDocument/2006/relationships" r:id="rId11" tooltip="Finnland"/>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05177" y="1328468"/>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9</xdr:row>
      <xdr:rowOff>0</xdr:rowOff>
    </xdr:from>
    <xdr:ext cx="189781" cy="120770"/>
    <xdr:pic>
      <xdr:nvPicPr>
        <xdr:cNvPr id="36" name="Grafik 35">
          <a:hlinkClick xmlns:r="http://schemas.openxmlformats.org/officeDocument/2006/relationships" r:id="rId13" tooltip="Frankreich"/>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05177" y="1509623"/>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10</xdr:row>
      <xdr:rowOff>0</xdr:rowOff>
    </xdr:from>
    <xdr:ext cx="189781" cy="120770"/>
    <xdr:pic>
      <xdr:nvPicPr>
        <xdr:cNvPr id="37" name="Grafik 36">
          <a:hlinkClick xmlns:r="http://schemas.openxmlformats.org/officeDocument/2006/relationships" r:id="rId15" tooltip="Griechenland"/>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605177" y="1690777"/>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xdr:row>
      <xdr:rowOff>0</xdr:rowOff>
    </xdr:from>
    <xdr:ext cx="189781" cy="94891"/>
    <xdr:pic>
      <xdr:nvPicPr>
        <xdr:cNvPr id="38" name="Grafik 37">
          <a:hlinkClick xmlns:r="http://schemas.openxmlformats.org/officeDocument/2006/relationships" r:id="rId17" tooltip="Irland"/>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605177" y="1871932"/>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xdr:row>
      <xdr:rowOff>0</xdr:rowOff>
    </xdr:from>
    <xdr:ext cx="189781" cy="120770"/>
    <xdr:pic>
      <xdr:nvPicPr>
        <xdr:cNvPr id="39" name="Grafik 38">
          <a:hlinkClick xmlns:r="http://schemas.openxmlformats.org/officeDocument/2006/relationships" r:id="rId19" tooltip="Italien"/>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605177" y="2053087"/>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13</xdr:row>
      <xdr:rowOff>0</xdr:rowOff>
    </xdr:from>
    <xdr:ext cx="189781" cy="94891"/>
    <xdr:pic>
      <xdr:nvPicPr>
        <xdr:cNvPr id="40" name="Grafik 39">
          <a:hlinkClick xmlns:r="http://schemas.openxmlformats.org/officeDocument/2006/relationships" r:id="rId21" tooltip="Kroatien"/>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605177" y="2234242"/>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14</xdr:row>
      <xdr:rowOff>0</xdr:rowOff>
    </xdr:from>
    <xdr:ext cx="189781" cy="94891"/>
    <xdr:pic>
      <xdr:nvPicPr>
        <xdr:cNvPr id="41" name="Grafik 40">
          <a:hlinkClick xmlns:r="http://schemas.openxmlformats.org/officeDocument/2006/relationships" r:id="rId23" tooltip="Lettland"/>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605177" y="2415396"/>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15</xdr:row>
      <xdr:rowOff>0</xdr:rowOff>
    </xdr:from>
    <xdr:ext cx="189781" cy="112143"/>
    <xdr:pic>
      <xdr:nvPicPr>
        <xdr:cNvPr id="42" name="Grafik 41">
          <a:hlinkClick xmlns:r="http://schemas.openxmlformats.org/officeDocument/2006/relationships" r:id="rId25" tooltip="Litau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05177" y="2596551"/>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16</xdr:row>
      <xdr:rowOff>0</xdr:rowOff>
    </xdr:from>
    <xdr:ext cx="189781" cy="112143"/>
    <xdr:pic>
      <xdr:nvPicPr>
        <xdr:cNvPr id="43" name="Grafik 42">
          <a:hlinkClick xmlns:r="http://schemas.openxmlformats.org/officeDocument/2006/relationships" r:id="rId27" tooltip="Luxemburg"/>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605177" y="2777706"/>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17</xdr:row>
      <xdr:rowOff>0</xdr:rowOff>
    </xdr:from>
    <xdr:ext cx="189781" cy="120770"/>
    <xdr:pic>
      <xdr:nvPicPr>
        <xdr:cNvPr id="44" name="Grafik 43">
          <a:hlinkClick xmlns:r="http://schemas.openxmlformats.org/officeDocument/2006/relationships" r:id="rId29" tooltip="Malta"/>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605177" y="2958860"/>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18</xdr:row>
      <xdr:rowOff>0</xdr:rowOff>
    </xdr:from>
    <xdr:ext cx="189781" cy="120770"/>
    <xdr:pic>
      <xdr:nvPicPr>
        <xdr:cNvPr id="45" name="Grafik 44">
          <a:hlinkClick xmlns:r="http://schemas.openxmlformats.org/officeDocument/2006/relationships" r:id="rId31" tooltip="Niederland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605177" y="3140015"/>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19</xdr:row>
      <xdr:rowOff>0</xdr:rowOff>
    </xdr:from>
    <xdr:ext cx="189781" cy="120770"/>
    <xdr:pic>
      <xdr:nvPicPr>
        <xdr:cNvPr id="46" name="Grafik 45">
          <a:hlinkClick xmlns:r="http://schemas.openxmlformats.org/officeDocument/2006/relationships" r:id="rId33" tooltip="Österreich"/>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605177" y="3321170"/>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20</xdr:row>
      <xdr:rowOff>0</xdr:rowOff>
    </xdr:from>
    <xdr:ext cx="189781" cy="120770"/>
    <xdr:pic>
      <xdr:nvPicPr>
        <xdr:cNvPr id="47" name="Grafik 46">
          <a:hlinkClick xmlns:r="http://schemas.openxmlformats.org/officeDocument/2006/relationships" r:id="rId35" tooltip="Polen"/>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605177" y="3502325"/>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xdr:row>
      <xdr:rowOff>0</xdr:rowOff>
    </xdr:from>
    <xdr:ext cx="189781" cy="120770"/>
    <xdr:pic>
      <xdr:nvPicPr>
        <xdr:cNvPr id="48" name="Grafik 47">
          <a:hlinkClick xmlns:r="http://schemas.openxmlformats.org/officeDocument/2006/relationships" r:id="rId37" tooltip="Portugal"/>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605177" y="3683479"/>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22</xdr:row>
      <xdr:rowOff>0</xdr:rowOff>
    </xdr:from>
    <xdr:ext cx="189781" cy="120770"/>
    <xdr:pic>
      <xdr:nvPicPr>
        <xdr:cNvPr id="49" name="Grafik 48">
          <a:hlinkClick xmlns:r="http://schemas.openxmlformats.org/officeDocument/2006/relationships" r:id="rId39" tooltip="Rumänien"/>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605177" y="3864634"/>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23</xdr:row>
      <xdr:rowOff>0</xdr:rowOff>
    </xdr:from>
    <xdr:ext cx="189781" cy="120770"/>
    <xdr:pic>
      <xdr:nvPicPr>
        <xdr:cNvPr id="50" name="Grafik 49">
          <a:hlinkClick xmlns:r="http://schemas.openxmlformats.org/officeDocument/2006/relationships" r:id="rId41" tooltip="Schweden"/>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605177" y="4045789"/>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24</xdr:row>
      <xdr:rowOff>0</xdr:rowOff>
    </xdr:from>
    <xdr:ext cx="189781" cy="120770"/>
    <xdr:pic>
      <xdr:nvPicPr>
        <xdr:cNvPr id="51" name="Grafik 50">
          <a:hlinkClick xmlns:r="http://schemas.openxmlformats.org/officeDocument/2006/relationships" r:id="rId43" tooltip="Slowakei"/>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605177" y="4226943"/>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25</xdr:row>
      <xdr:rowOff>0</xdr:rowOff>
    </xdr:from>
    <xdr:ext cx="189781" cy="94891"/>
    <xdr:pic>
      <xdr:nvPicPr>
        <xdr:cNvPr id="52" name="Grafik 51">
          <a:hlinkClick xmlns:r="http://schemas.openxmlformats.org/officeDocument/2006/relationships" r:id="rId45" tooltip="Sloweni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605177" y="4408098"/>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26</xdr:row>
      <xdr:rowOff>0</xdr:rowOff>
    </xdr:from>
    <xdr:ext cx="189781" cy="120770"/>
    <xdr:pic>
      <xdr:nvPicPr>
        <xdr:cNvPr id="53" name="Grafik 52">
          <a:hlinkClick xmlns:r="http://schemas.openxmlformats.org/officeDocument/2006/relationships" r:id="rId47" tooltip="Spanie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605177" y="4589253"/>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0</xdr:rowOff>
    </xdr:from>
    <xdr:ext cx="189781" cy="120770"/>
    <xdr:pic>
      <xdr:nvPicPr>
        <xdr:cNvPr id="54" name="Grafik 53">
          <a:hlinkClick xmlns:r="http://schemas.openxmlformats.org/officeDocument/2006/relationships" r:id="rId49" tooltip="Tschechien"/>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605177" y="4770408"/>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28</xdr:row>
      <xdr:rowOff>0</xdr:rowOff>
    </xdr:from>
    <xdr:ext cx="189781" cy="94891"/>
    <xdr:pic>
      <xdr:nvPicPr>
        <xdr:cNvPr id="55" name="Grafik 54">
          <a:hlinkClick xmlns:r="http://schemas.openxmlformats.org/officeDocument/2006/relationships" r:id="rId51" tooltip="Ungar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605177" y="4951562"/>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29</xdr:row>
      <xdr:rowOff>0</xdr:rowOff>
    </xdr:from>
    <xdr:ext cx="189781" cy="120770"/>
    <xdr:pic>
      <xdr:nvPicPr>
        <xdr:cNvPr id="56" name="Grafik 55">
          <a:hlinkClick xmlns:r="http://schemas.openxmlformats.org/officeDocument/2006/relationships" r:id="rId53" tooltip="Republik Zypern"/>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605177" y="5132717"/>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3</xdr:row>
      <xdr:rowOff>0</xdr:rowOff>
    </xdr:from>
    <xdr:ext cx="189781" cy="120770"/>
    <xdr:pic>
      <xdr:nvPicPr>
        <xdr:cNvPr id="2" name="Grafik 1">
          <a:hlinkClick xmlns:r="http://schemas.openxmlformats.org/officeDocument/2006/relationships" r:id="rId1" tooltip="Belgie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12211" y="698740"/>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xdr:row>
      <xdr:rowOff>0</xdr:rowOff>
    </xdr:from>
    <xdr:ext cx="189781" cy="112143"/>
    <xdr:pic>
      <xdr:nvPicPr>
        <xdr:cNvPr id="3" name="Grafik 2">
          <a:hlinkClick xmlns:r="http://schemas.openxmlformats.org/officeDocument/2006/relationships" r:id="rId3" tooltip="Bulgarien"/>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12211" y="871268"/>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xdr:row>
      <xdr:rowOff>0</xdr:rowOff>
    </xdr:from>
    <xdr:ext cx="189781" cy="146649"/>
    <xdr:pic>
      <xdr:nvPicPr>
        <xdr:cNvPr id="4" name="Grafik 3">
          <a:hlinkClick xmlns:r="http://schemas.openxmlformats.org/officeDocument/2006/relationships" r:id="rId5" tooltip="Dänemark"/>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12211" y="1043796"/>
          <a:ext cx="189781" cy="146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xdr:row>
      <xdr:rowOff>0</xdr:rowOff>
    </xdr:from>
    <xdr:ext cx="189781" cy="112143"/>
    <xdr:pic>
      <xdr:nvPicPr>
        <xdr:cNvPr id="5" name="Grafik 4">
          <a:hlinkClick xmlns:r="http://schemas.openxmlformats.org/officeDocument/2006/relationships" r:id="rId7" tooltip="Deutschland"/>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12211" y="1216325"/>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189781" cy="120770"/>
    <xdr:pic>
      <xdr:nvPicPr>
        <xdr:cNvPr id="6" name="Grafik 5">
          <a:hlinkClick xmlns:r="http://schemas.openxmlformats.org/officeDocument/2006/relationships" r:id="rId9" tooltip="Estland"/>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12211" y="1388853"/>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xdr:row>
      <xdr:rowOff>0</xdr:rowOff>
    </xdr:from>
    <xdr:ext cx="189781" cy="112143"/>
    <xdr:pic>
      <xdr:nvPicPr>
        <xdr:cNvPr id="7" name="Grafik 6">
          <a:hlinkClick xmlns:r="http://schemas.openxmlformats.org/officeDocument/2006/relationships" r:id="rId11" tooltip="Finnland"/>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12211" y="1561381"/>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9</xdr:row>
      <xdr:rowOff>0</xdr:rowOff>
    </xdr:from>
    <xdr:ext cx="189781" cy="120770"/>
    <xdr:pic>
      <xdr:nvPicPr>
        <xdr:cNvPr id="8" name="Grafik 7">
          <a:hlinkClick xmlns:r="http://schemas.openxmlformats.org/officeDocument/2006/relationships" r:id="rId13" tooltip="Frankreich"/>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12211" y="1733909"/>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10</xdr:row>
      <xdr:rowOff>0</xdr:rowOff>
    </xdr:from>
    <xdr:ext cx="189781" cy="120770"/>
    <xdr:pic>
      <xdr:nvPicPr>
        <xdr:cNvPr id="9" name="Grafik 8">
          <a:hlinkClick xmlns:r="http://schemas.openxmlformats.org/officeDocument/2006/relationships" r:id="rId15" tooltip="Griechenland"/>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12211" y="1906438"/>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xdr:row>
      <xdr:rowOff>0</xdr:rowOff>
    </xdr:from>
    <xdr:ext cx="189781" cy="94891"/>
    <xdr:pic>
      <xdr:nvPicPr>
        <xdr:cNvPr id="10" name="Grafik 9">
          <a:hlinkClick xmlns:r="http://schemas.openxmlformats.org/officeDocument/2006/relationships" r:id="rId17" tooltip="Irland"/>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12211" y="2078966"/>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xdr:row>
      <xdr:rowOff>0</xdr:rowOff>
    </xdr:from>
    <xdr:ext cx="189781" cy="120770"/>
    <xdr:pic>
      <xdr:nvPicPr>
        <xdr:cNvPr id="11" name="Grafik 10">
          <a:hlinkClick xmlns:r="http://schemas.openxmlformats.org/officeDocument/2006/relationships" r:id="rId19" tooltip="Italien"/>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12211" y="2251494"/>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13</xdr:row>
      <xdr:rowOff>0</xdr:rowOff>
    </xdr:from>
    <xdr:ext cx="189781" cy="94891"/>
    <xdr:pic>
      <xdr:nvPicPr>
        <xdr:cNvPr id="12" name="Grafik 11">
          <a:hlinkClick xmlns:r="http://schemas.openxmlformats.org/officeDocument/2006/relationships" r:id="rId21" tooltip="Kroatien"/>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812211" y="2424023"/>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14</xdr:row>
      <xdr:rowOff>0</xdr:rowOff>
    </xdr:from>
    <xdr:ext cx="189781" cy="94891"/>
    <xdr:pic>
      <xdr:nvPicPr>
        <xdr:cNvPr id="13" name="Grafik 12">
          <a:hlinkClick xmlns:r="http://schemas.openxmlformats.org/officeDocument/2006/relationships" r:id="rId23" tooltip="Lettland"/>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12211" y="2596551"/>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15</xdr:row>
      <xdr:rowOff>0</xdr:rowOff>
    </xdr:from>
    <xdr:ext cx="189781" cy="112143"/>
    <xdr:pic>
      <xdr:nvPicPr>
        <xdr:cNvPr id="14" name="Grafik 13">
          <a:hlinkClick xmlns:r="http://schemas.openxmlformats.org/officeDocument/2006/relationships" r:id="rId25" tooltip="Litauen"/>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12211" y="2769079"/>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16</xdr:row>
      <xdr:rowOff>0</xdr:rowOff>
    </xdr:from>
    <xdr:ext cx="189781" cy="112143"/>
    <xdr:pic>
      <xdr:nvPicPr>
        <xdr:cNvPr id="15" name="Grafik 14">
          <a:hlinkClick xmlns:r="http://schemas.openxmlformats.org/officeDocument/2006/relationships" r:id="rId27" tooltip="Luxemburg"/>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812211" y="2941608"/>
          <a:ext cx="189781" cy="112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17</xdr:row>
      <xdr:rowOff>0</xdr:rowOff>
    </xdr:from>
    <xdr:ext cx="189781" cy="120770"/>
    <xdr:pic>
      <xdr:nvPicPr>
        <xdr:cNvPr id="16" name="Grafik 15">
          <a:hlinkClick xmlns:r="http://schemas.openxmlformats.org/officeDocument/2006/relationships" r:id="rId29" tooltip="Mal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12211" y="3114136"/>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18</xdr:row>
      <xdr:rowOff>0</xdr:rowOff>
    </xdr:from>
    <xdr:ext cx="189781" cy="120770"/>
    <xdr:pic>
      <xdr:nvPicPr>
        <xdr:cNvPr id="17" name="Grafik 16">
          <a:hlinkClick xmlns:r="http://schemas.openxmlformats.org/officeDocument/2006/relationships" r:id="rId31" tooltip="Niederlande"/>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812211" y="3286664"/>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19</xdr:row>
      <xdr:rowOff>0</xdr:rowOff>
    </xdr:from>
    <xdr:ext cx="189781" cy="120770"/>
    <xdr:pic>
      <xdr:nvPicPr>
        <xdr:cNvPr id="18" name="Grafik 17">
          <a:hlinkClick xmlns:r="http://schemas.openxmlformats.org/officeDocument/2006/relationships" r:id="rId33" tooltip="Österreich"/>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12211" y="3459192"/>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20</xdr:row>
      <xdr:rowOff>0</xdr:rowOff>
    </xdr:from>
    <xdr:ext cx="189781" cy="120770"/>
    <xdr:pic>
      <xdr:nvPicPr>
        <xdr:cNvPr id="19" name="Grafik 18">
          <a:hlinkClick xmlns:r="http://schemas.openxmlformats.org/officeDocument/2006/relationships" r:id="rId35" tooltip="Polen"/>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812211" y="3631721"/>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xdr:row>
      <xdr:rowOff>0</xdr:rowOff>
    </xdr:from>
    <xdr:ext cx="189781" cy="120770"/>
    <xdr:pic>
      <xdr:nvPicPr>
        <xdr:cNvPr id="20" name="Grafik 19">
          <a:hlinkClick xmlns:r="http://schemas.openxmlformats.org/officeDocument/2006/relationships" r:id="rId37" tooltip="Portugal"/>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812211" y="3804249"/>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22</xdr:row>
      <xdr:rowOff>0</xdr:rowOff>
    </xdr:from>
    <xdr:ext cx="189781" cy="120770"/>
    <xdr:pic>
      <xdr:nvPicPr>
        <xdr:cNvPr id="21" name="Grafik 20">
          <a:hlinkClick xmlns:r="http://schemas.openxmlformats.org/officeDocument/2006/relationships" r:id="rId39" tooltip="Rumänien"/>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812211" y="3976777"/>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23</xdr:row>
      <xdr:rowOff>0</xdr:rowOff>
    </xdr:from>
    <xdr:ext cx="189781" cy="120770"/>
    <xdr:pic>
      <xdr:nvPicPr>
        <xdr:cNvPr id="22" name="Grafik 21">
          <a:hlinkClick xmlns:r="http://schemas.openxmlformats.org/officeDocument/2006/relationships" r:id="rId41" tooltip="Schweden"/>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812211" y="4149306"/>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24</xdr:row>
      <xdr:rowOff>0</xdr:rowOff>
    </xdr:from>
    <xdr:ext cx="189781" cy="120770"/>
    <xdr:pic>
      <xdr:nvPicPr>
        <xdr:cNvPr id="23" name="Grafik 22">
          <a:hlinkClick xmlns:r="http://schemas.openxmlformats.org/officeDocument/2006/relationships" r:id="rId43" tooltip="Slowakei"/>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812211" y="4321834"/>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25</xdr:row>
      <xdr:rowOff>0</xdr:rowOff>
    </xdr:from>
    <xdr:ext cx="189781" cy="94891"/>
    <xdr:pic>
      <xdr:nvPicPr>
        <xdr:cNvPr id="24" name="Grafik 23">
          <a:hlinkClick xmlns:r="http://schemas.openxmlformats.org/officeDocument/2006/relationships" r:id="rId45" tooltip="Slowenien"/>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812211" y="4494362"/>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26</xdr:row>
      <xdr:rowOff>0</xdr:rowOff>
    </xdr:from>
    <xdr:ext cx="189781" cy="120770"/>
    <xdr:pic>
      <xdr:nvPicPr>
        <xdr:cNvPr id="25" name="Grafik 24">
          <a:hlinkClick xmlns:r="http://schemas.openxmlformats.org/officeDocument/2006/relationships" r:id="rId47" tooltip="Spanien"/>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812211" y="4666891"/>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0</xdr:rowOff>
    </xdr:from>
    <xdr:ext cx="189781" cy="120770"/>
    <xdr:pic>
      <xdr:nvPicPr>
        <xdr:cNvPr id="26" name="Grafik 25">
          <a:hlinkClick xmlns:r="http://schemas.openxmlformats.org/officeDocument/2006/relationships" r:id="rId49" tooltip="Tschechien"/>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812211" y="4839419"/>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28</xdr:row>
      <xdr:rowOff>0</xdr:rowOff>
    </xdr:from>
    <xdr:ext cx="189781" cy="94891"/>
    <xdr:pic>
      <xdr:nvPicPr>
        <xdr:cNvPr id="27" name="Grafik 26">
          <a:hlinkClick xmlns:r="http://schemas.openxmlformats.org/officeDocument/2006/relationships" r:id="rId51" tooltip="Ungarn"/>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812211" y="5011947"/>
          <a:ext cx="189781" cy="9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29</xdr:row>
      <xdr:rowOff>0</xdr:rowOff>
    </xdr:from>
    <xdr:ext cx="189781" cy="120770"/>
    <xdr:pic>
      <xdr:nvPicPr>
        <xdr:cNvPr id="28" name="Grafik 27">
          <a:hlinkClick xmlns:r="http://schemas.openxmlformats.org/officeDocument/2006/relationships" r:id="rId53" tooltip="Republik Zypern"/>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812211" y="5184475"/>
          <a:ext cx="189781" cy="120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12</xdr:row>
      <xdr:rowOff>1</xdr:rowOff>
    </xdr:from>
    <xdr:to>
      <xdr:col>19</xdr:col>
      <xdr:colOff>387874</xdr:colOff>
      <xdr:row>28</xdr:row>
      <xdr:rowOff>65732</xdr:rowOff>
    </xdr:to>
    <xdr:graphicFrame macro="">
      <xdr:nvGraphicFramePr>
        <xdr:cNvPr id="32" name="Diagramm 31">
          <a:extLst>
            <a:ext uri="{FF2B5EF4-FFF2-40B4-BE49-F238E27FC236}">
              <a16:creationId xmlns:a16="http://schemas.microsoft.com/office/drawing/2014/main" id="{331137DC-4983-4482-A428-8AA06586C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0</xdr:colOff>
      <xdr:row>30</xdr:row>
      <xdr:rowOff>0</xdr:rowOff>
    </xdr:from>
    <xdr:to>
      <xdr:col>19</xdr:col>
      <xdr:colOff>362310</xdr:colOff>
      <xdr:row>48</xdr:row>
      <xdr:rowOff>34506</xdr:rowOff>
    </xdr:to>
    <xdr:graphicFrame macro="">
      <xdr:nvGraphicFramePr>
        <xdr:cNvPr id="31" name="Diagramm 30">
          <a:extLst>
            <a:ext uri="{FF2B5EF4-FFF2-40B4-BE49-F238E27FC236}">
              <a16:creationId xmlns:a16="http://schemas.microsoft.com/office/drawing/2014/main" id="{C9150101-4427-4F6B-BABF-C277F123A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14</xdr:row>
      <xdr:rowOff>172522</xdr:rowOff>
    </xdr:to>
    <xdr:graphicFrame macro="">
      <xdr:nvGraphicFramePr>
        <xdr:cNvPr id="15" name="Diagramm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6116</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6115</xdr:rowOff>
    </xdr:to>
    <xdr:graphicFrame macro="">
      <xdr:nvGraphicFramePr>
        <xdr:cNvPr id="8" name="Diagramm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717176</xdr:colOff>
      <xdr:row>33</xdr:row>
      <xdr:rowOff>145676</xdr:rowOff>
    </xdr:from>
    <xdr:to>
      <xdr:col>26</xdr:col>
      <xdr:colOff>722250</xdr:colOff>
      <xdr:row>41</xdr:row>
      <xdr:rowOff>151792</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14</xdr:row>
      <xdr:rowOff>172522</xdr:rowOff>
    </xdr:to>
    <xdr:graphicFrame macro="">
      <xdr:nvGraphicFramePr>
        <xdr:cNvPr id="17" name="Diagramm 16">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6116</xdr:rowOff>
    </xdr:to>
    <xdr:graphicFrame macro="">
      <xdr:nvGraphicFramePr>
        <xdr:cNvPr id="7" name="Diagramm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6115</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6115</xdr:rowOff>
    </xdr:to>
    <xdr:graphicFrame macro="">
      <xdr:nvGraphicFramePr>
        <xdr:cNvPr id="9" name="Diagramm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14</xdr:row>
      <xdr:rowOff>172522</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6116</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6115</xdr:rowOff>
    </xdr:to>
    <xdr:graphicFrame macro="">
      <xdr:nvGraphicFramePr>
        <xdr:cNvPr id="7" name="Diagramm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6115</xdr:rowOff>
    </xdr:to>
    <xdr:graphicFrame macro="">
      <xdr:nvGraphicFramePr>
        <xdr:cNvPr id="8" name="Diagramm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21</xdr:col>
      <xdr:colOff>0</xdr:colOff>
      <xdr:row>7</xdr:row>
      <xdr:rowOff>0</xdr:rowOff>
    </xdr:from>
    <xdr:to>
      <xdr:col>27</xdr:col>
      <xdr:colOff>5074</xdr:colOff>
      <xdr:row>14</xdr:row>
      <xdr:rowOff>172522</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16</xdr:row>
      <xdr:rowOff>0</xdr:rowOff>
    </xdr:from>
    <xdr:to>
      <xdr:col>27</xdr:col>
      <xdr:colOff>5074</xdr:colOff>
      <xdr:row>24</xdr:row>
      <xdr:rowOff>6116</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25</xdr:row>
      <xdr:rowOff>0</xdr:rowOff>
    </xdr:from>
    <xdr:to>
      <xdr:col>27</xdr:col>
      <xdr:colOff>5074</xdr:colOff>
      <xdr:row>33</xdr:row>
      <xdr:rowOff>6115</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34</xdr:row>
      <xdr:rowOff>0</xdr:rowOff>
    </xdr:from>
    <xdr:to>
      <xdr:col>27</xdr:col>
      <xdr:colOff>5074</xdr:colOff>
      <xdr:row>42</xdr:row>
      <xdr:rowOff>6115</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11206</xdr:colOff>
      <xdr:row>7</xdr:row>
      <xdr:rowOff>112059</xdr:rowOff>
    </xdr:from>
    <xdr:to>
      <xdr:col>27</xdr:col>
      <xdr:colOff>16280</xdr:colOff>
      <xdr:row>16</xdr:row>
      <xdr:rowOff>146725</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18</xdr:row>
      <xdr:rowOff>0</xdr:rowOff>
    </xdr:from>
    <xdr:to>
      <xdr:col>27</xdr:col>
      <xdr:colOff>5074</xdr:colOff>
      <xdr:row>26</xdr:row>
      <xdr:rowOff>23461</xdr:rowOff>
    </xdr:to>
    <xdr:graphicFrame macro="">
      <xdr:nvGraphicFramePr>
        <xdr:cNvPr id="8" name="Diagramm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27</xdr:row>
      <xdr:rowOff>0</xdr:rowOff>
    </xdr:from>
    <xdr:to>
      <xdr:col>27</xdr:col>
      <xdr:colOff>5074</xdr:colOff>
      <xdr:row>36</xdr:row>
      <xdr:rowOff>1049</xdr:rowOff>
    </xdr:to>
    <xdr:graphicFrame macro="">
      <xdr:nvGraphicFramePr>
        <xdr:cNvPr id="9" name="Diagramm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37</xdr:row>
      <xdr:rowOff>0</xdr:rowOff>
    </xdr:from>
    <xdr:to>
      <xdr:col>27</xdr:col>
      <xdr:colOff>5074</xdr:colOff>
      <xdr:row>46</xdr:row>
      <xdr:rowOff>34666</xdr:rowOff>
    </xdr:to>
    <xdr:graphicFrame macro="">
      <xdr:nvGraphicFramePr>
        <xdr:cNvPr id="10" name="Diagramm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data.marine.copernicus.eu/viewe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0E9A-D736-42D1-BCE7-16C04BCA7291}">
  <dimension ref="A8:N49"/>
  <sheetViews>
    <sheetView showGridLines="0" tabSelected="1" workbookViewId="0">
      <selection activeCell="O12" sqref="O12"/>
    </sheetView>
  </sheetViews>
  <sheetFormatPr baseColWidth="10" defaultColWidth="8.75" defaultRowHeight="14.3" x14ac:dyDescent="0.25"/>
  <cols>
    <col min="1" max="1" width="9" customWidth="1"/>
  </cols>
  <sheetData>
    <row r="8" spans="1:3" ht="23.1" x14ac:dyDescent="0.25">
      <c r="A8" s="77" t="s">
        <v>368</v>
      </c>
    </row>
    <row r="9" spans="1:3" ht="23.1" x14ac:dyDescent="0.25">
      <c r="A9" s="77" t="s">
        <v>392</v>
      </c>
    </row>
    <row r="10" spans="1:3" ht="19.05" x14ac:dyDescent="0.25">
      <c r="A10" s="85" t="s">
        <v>393</v>
      </c>
    </row>
    <row r="12" spans="1:3" ht="23.1" x14ac:dyDescent="0.25">
      <c r="A12" s="77"/>
    </row>
    <row r="13" spans="1:3" ht="14.95" x14ac:dyDescent="0.25">
      <c r="A13" s="78"/>
      <c r="B13" s="78"/>
      <c r="C13" s="78"/>
    </row>
    <row r="14" spans="1:3" ht="14.95" x14ac:dyDescent="0.25">
      <c r="A14" s="79" t="s">
        <v>369</v>
      </c>
    </row>
    <row r="15" spans="1:3" x14ac:dyDescent="0.25">
      <c r="A15" s="80" t="s">
        <v>370</v>
      </c>
    </row>
    <row r="16" spans="1:3" x14ac:dyDescent="0.25">
      <c r="A16" s="81" t="s">
        <v>371</v>
      </c>
    </row>
    <row r="17" spans="1:6" x14ac:dyDescent="0.25">
      <c r="A17" s="81"/>
    </row>
    <row r="18" spans="1:6" ht="14.95" x14ac:dyDescent="0.25">
      <c r="A18" s="79" t="s">
        <v>372</v>
      </c>
    </row>
    <row r="19" spans="1:6" x14ac:dyDescent="0.25">
      <c r="A19" s="80" t="s">
        <v>373</v>
      </c>
    </row>
    <row r="20" spans="1:6" x14ac:dyDescent="0.25">
      <c r="A20" s="80" t="s">
        <v>374</v>
      </c>
    </row>
    <row r="21" spans="1:6" x14ac:dyDescent="0.25">
      <c r="A21" s="80" t="s">
        <v>375</v>
      </c>
    </row>
    <row r="22" spans="1:6" x14ac:dyDescent="0.25">
      <c r="A22" s="80" t="s">
        <v>376</v>
      </c>
    </row>
    <row r="23" spans="1:6" x14ac:dyDescent="0.25">
      <c r="A23" s="80" t="s">
        <v>377</v>
      </c>
    </row>
    <row r="24" spans="1:6" x14ac:dyDescent="0.25">
      <c r="A24" s="80"/>
    </row>
    <row r="25" spans="1:6" ht="14.95" x14ac:dyDescent="0.25">
      <c r="A25" s="79" t="s">
        <v>379</v>
      </c>
    </row>
    <row r="26" spans="1:6" x14ac:dyDescent="0.25">
      <c r="A26" s="80" t="s">
        <v>390</v>
      </c>
      <c r="B26" s="84"/>
      <c r="C26" s="84"/>
      <c r="D26" s="84"/>
      <c r="E26" s="84"/>
      <c r="F26" s="84"/>
    </row>
    <row r="27" spans="1:6" x14ac:dyDescent="0.25">
      <c r="A27" s="81" t="s">
        <v>395</v>
      </c>
    </row>
    <row r="28" spans="1:6" x14ac:dyDescent="0.25">
      <c r="A28" s="81" t="s">
        <v>396</v>
      </c>
    </row>
    <row r="29" spans="1:6" x14ac:dyDescent="0.25">
      <c r="A29" s="80" t="s">
        <v>378</v>
      </c>
    </row>
    <row r="30" spans="1:6" x14ac:dyDescent="0.25">
      <c r="A30" s="80" t="s">
        <v>389</v>
      </c>
      <c r="B30" s="84"/>
      <c r="C30" s="84"/>
      <c r="D30" s="84"/>
      <c r="E30" s="84"/>
      <c r="F30" s="84"/>
    </row>
    <row r="31" spans="1:6" x14ac:dyDescent="0.25">
      <c r="A31" s="81" t="s">
        <v>397</v>
      </c>
    </row>
    <row r="32" spans="1:6" x14ac:dyDescent="0.25">
      <c r="A32" s="81" t="s">
        <v>391</v>
      </c>
    </row>
    <row r="33" spans="1:14" ht="13.6" customHeight="1" x14ac:dyDescent="0.25">
      <c r="A33" s="81"/>
    </row>
    <row r="34" spans="1:14" ht="14.95" x14ac:dyDescent="0.25">
      <c r="A34" s="79" t="s">
        <v>380</v>
      </c>
    </row>
    <row r="35" spans="1:14" x14ac:dyDescent="0.25">
      <c r="A35" s="80" t="s">
        <v>381</v>
      </c>
    </row>
    <row r="36" spans="1:14" x14ac:dyDescent="0.25">
      <c r="A36" s="80"/>
    </row>
    <row r="37" spans="1:14" ht="14.95" x14ac:dyDescent="0.25">
      <c r="A37" s="79" t="s">
        <v>382</v>
      </c>
      <c r="B37" s="79" t="s">
        <v>383</v>
      </c>
    </row>
    <row r="38" spans="1:14" x14ac:dyDescent="0.25">
      <c r="A38" s="81"/>
    </row>
    <row r="39" spans="1:14" ht="32.6" x14ac:dyDescent="0.25">
      <c r="A39" s="82" t="s">
        <v>384</v>
      </c>
      <c r="B39" s="82" t="s">
        <v>385</v>
      </c>
      <c r="C39" s="82" t="s">
        <v>386</v>
      </c>
      <c r="D39" s="82" t="s">
        <v>387</v>
      </c>
    </row>
    <row r="40" spans="1:14" x14ac:dyDescent="0.25">
      <c r="A40" s="81"/>
    </row>
    <row r="41" spans="1:14" ht="14.95" x14ac:dyDescent="0.25">
      <c r="A41" s="79" t="s">
        <v>52</v>
      </c>
    </row>
    <row r="42" spans="1:14" ht="14.45" customHeight="1" x14ac:dyDescent="0.25">
      <c r="A42" s="86" t="s">
        <v>394</v>
      </c>
      <c r="B42" s="86"/>
      <c r="C42" s="86"/>
      <c r="D42" s="86"/>
      <c r="E42" s="86"/>
      <c r="F42" s="86"/>
      <c r="G42" s="86"/>
      <c r="H42" s="86"/>
      <c r="I42" s="86"/>
      <c r="J42" s="86"/>
      <c r="K42" s="86"/>
      <c r="L42" s="86"/>
      <c r="M42" s="86"/>
      <c r="N42" s="86"/>
    </row>
    <row r="43" spans="1:14" x14ac:dyDescent="0.25">
      <c r="A43" s="86"/>
      <c r="B43" s="86"/>
      <c r="C43" s="86"/>
      <c r="D43" s="86"/>
      <c r="E43" s="86"/>
      <c r="F43" s="86"/>
      <c r="G43" s="86"/>
      <c r="H43" s="86"/>
      <c r="I43" s="86"/>
      <c r="J43" s="86"/>
      <c r="K43" s="86"/>
      <c r="L43" s="86"/>
      <c r="M43" s="86"/>
      <c r="N43" s="86"/>
    </row>
    <row r="44" spans="1:14" x14ac:dyDescent="0.25">
      <c r="A44" s="86"/>
      <c r="B44" s="86"/>
      <c r="C44" s="86"/>
      <c r="D44" s="86"/>
      <c r="E44" s="86"/>
      <c r="F44" s="86"/>
      <c r="G44" s="86"/>
      <c r="H44" s="86"/>
      <c r="I44" s="86"/>
      <c r="J44" s="86"/>
      <c r="K44" s="86"/>
      <c r="L44" s="86"/>
      <c r="M44" s="86"/>
      <c r="N44" s="86"/>
    </row>
    <row r="45" spans="1:14" x14ac:dyDescent="0.25">
      <c r="A45" s="86"/>
      <c r="B45" s="86"/>
      <c r="C45" s="86"/>
      <c r="D45" s="86"/>
      <c r="E45" s="86"/>
      <c r="F45" s="86"/>
      <c r="G45" s="86"/>
      <c r="H45" s="86"/>
      <c r="I45" s="86"/>
      <c r="J45" s="86"/>
      <c r="K45" s="86"/>
      <c r="L45" s="86"/>
      <c r="M45" s="86"/>
      <c r="N45" s="86"/>
    </row>
    <row r="46" spans="1:14" x14ac:dyDescent="0.25">
      <c r="A46" s="86"/>
      <c r="B46" s="86"/>
      <c r="C46" s="86"/>
      <c r="D46" s="86"/>
      <c r="E46" s="86"/>
      <c r="F46" s="86"/>
      <c r="G46" s="86"/>
      <c r="H46" s="86"/>
      <c r="I46" s="86"/>
      <c r="J46" s="86"/>
      <c r="K46" s="86"/>
      <c r="L46" s="86"/>
      <c r="M46" s="86"/>
      <c r="N46" s="86"/>
    </row>
    <row r="47" spans="1:14" x14ac:dyDescent="0.25">
      <c r="A47" s="83"/>
      <c r="B47" s="83"/>
      <c r="C47" s="83"/>
      <c r="D47" s="83"/>
      <c r="E47" s="83"/>
      <c r="F47" s="83"/>
      <c r="G47" s="83"/>
      <c r="H47" s="83"/>
      <c r="I47" s="83"/>
      <c r="J47" s="83"/>
      <c r="K47" s="83"/>
      <c r="L47" s="83"/>
      <c r="M47" s="83"/>
    </row>
    <row r="48" spans="1:14" x14ac:dyDescent="0.25">
      <c r="A48" s="81" t="s">
        <v>388</v>
      </c>
      <c r="B48" s="83"/>
      <c r="C48" s="83"/>
      <c r="D48" s="83"/>
      <c r="E48" s="83"/>
      <c r="F48" s="83"/>
      <c r="G48" s="83"/>
      <c r="H48" s="83"/>
      <c r="I48" s="83"/>
      <c r="J48" s="83"/>
      <c r="K48" s="83"/>
      <c r="L48" s="83"/>
      <c r="M48" s="83"/>
    </row>
    <row r="49" spans="1:13" x14ac:dyDescent="0.25">
      <c r="A49" s="83"/>
      <c r="B49" s="83"/>
      <c r="C49" s="83"/>
      <c r="D49" s="83"/>
      <c r="E49" s="83"/>
      <c r="F49" s="83"/>
      <c r="G49" s="83"/>
      <c r="H49" s="83"/>
      <c r="I49" s="83"/>
      <c r="J49" s="83"/>
      <c r="K49" s="83"/>
      <c r="L49" s="83"/>
      <c r="M49" s="83"/>
    </row>
  </sheetData>
  <mergeCells count="1">
    <mergeCell ref="A42:N46"/>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T12"/>
  <sheetViews>
    <sheetView showGridLines="0" zoomScale="85" zoomScaleNormal="85" workbookViewId="0">
      <pane ySplit="7" topLeftCell="A8" activePane="bottomLeft" state="frozen"/>
      <selection pane="bottomLeft" activeCell="D40" sqref="D40"/>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345.48001290622858</v>
      </c>
      <c r="C4" s="23">
        <f>SUM(P:P)</f>
        <v>69.096002581245727</v>
      </c>
      <c r="D4" s="23">
        <f>SUM(R:R)</f>
        <v>31.093201161560575</v>
      </c>
      <c r="E4" s="23">
        <f>SUM(T:T)</f>
        <v>248.7456092924846</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1" t="s">
        <v>160</v>
      </c>
      <c r="C8" s="1" t="s">
        <v>161</v>
      </c>
      <c r="D8" s="1" t="s">
        <v>161</v>
      </c>
      <c r="E8" s="1" t="s">
        <v>162</v>
      </c>
      <c r="F8" s="1" t="s">
        <v>163</v>
      </c>
      <c r="G8" s="14">
        <v>552</v>
      </c>
      <c r="H8" s="14">
        <v>51127</v>
      </c>
      <c r="I8" s="24">
        <v>553</v>
      </c>
      <c r="J8" s="24">
        <v>1.8</v>
      </c>
      <c r="K8" s="24">
        <f t="shared" ref="K8:K12" si="0">J8*1000/58.44</f>
        <v>30.800821355236142</v>
      </c>
      <c r="L8" s="24">
        <v>5.8</v>
      </c>
      <c r="M8" s="24">
        <f t="shared" ref="M8:M12" si="1" xml:space="preserve"> L8+273.15</f>
        <v>278.95</v>
      </c>
      <c r="N8" s="22">
        <f>2*K8*0.000008314*(L8+273.15)*I8</f>
        <v>79.004860527720737</v>
      </c>
      <c r="O8" s="41">
        <f>'Total Energy Potential'!$L$8</f>
        <v>20</v>
      </c>
      <c r="P8" s="22">
        <f>N8*O8/100</f>
        <v>15.800972105544147</v>
      </c>
      <c r="Q8" s="41">
        <f>'Total Energy Potential'!$L$10</f>
        <v>45</v>
      </c>
      <c r="R8" s="23">
        <f>P8*Q8/100</f>
        <v>7.1104374474948671</v>
      </c>
      <c r="S8" s="43">
        <f>'Total Energy Potential'!$L$6</f>
        <v>8000</v>
      </c>
      <c r="T8" s="23">
        <f>R8*S8/1000</f>
        <v>56.883499579958936</v>
      </c>
    </row>
    <row r="9" spans="1:20" x14ac:dyDescent="0.25">
      <c r="A9" s="3">
        <v>2</v>
      </c>
      <c r="B9" s="1"/>
      <c r="C9" s="1" t="s">
        <v>164</v>
      </c>
      <c r="D9" s="1" t="s">
        <v>164</v>
      </c>
      <c r="E9" s="1" t="s">
        <v>165</v>
      </c>
      <c r="F9" s="1" t="s">
        <v>157</v>
      </c>
      <c r="G9" s="14">
        <v>310</v>
      </c>
      <c r="H9" s="14">
        <v>14191</v>
      </c>
      <c r="I9" s="24">
        <v>174</v>
      </c>
      <c r="J9" s="24">
        <v>2.1</v>
      </c>
      <c r="K9" s="24">
        <f t="shared" si="0"/>
        <v>35.93429158110883</v>
      </c>
      <c r="L9" s="24">
        <v>5.8</v>
      </c>
      <c r="M9" s="24">
        <f t="shared" si="1"/>
        <v>278.95</v>
      </c>
      <c r="N9" s="22">
        <f t="shared" ref="N9:N12" si="2">2*K9*0.000008314*(L9+273.15)*I9</f>
        <v>29.001784244353182</v>
      </c>
      <c r="O9" s="41">
        <f>'Total Energy Potential'!$L$8</f>
        <v>20</v>
      </c>
      <c r="P9" s="22">
        <f t="shared" ref="P9:P12" si="3">N9*O9/100</f>
        <v>5.8003568488706367</v>
      </c>
      <c r="Q9" s="41">
        <f>'Total Energy Potential'!$L$10</f>
        <v>45</v>
      </c>
      <c r="R9" s="23">
        <f t="shared" ref="R9:R12" si="4">P9*Q9/100</f>
        <v>2.6101605819917864</v>
      </c>
      <c r="S9" s="43">
        <f>'Total Energy Potential'!$L$6</f>
        <v>8000</v>
      </c>
      <c r="T9" s="23">
        <f t="shared" ref="T9:T12" si="5">R9*S9/1000</f>
        <v>20.881284655934291</v>
      </c>
    </row>
    <row r="10" spans="1:20" x14ac:dyDescent="0.25">
      <c r="A10" s="3">
        <v>3</v>
      </c>
      <c r="B10" s="1"/>
      <c r="C10" s="1" t="s">
        <v>166</v>
      </c>
      <c r="D10" s="1" t="s">
        <v>167</v>
      </c>
      <c r="E10" s="1" t="s">
        <v>168</v>
      </c>
      <c r="F10" s="1" t="s">
        <v>157</v>
      </c>
      <c r="G10" s="14">
        <v>420</v>
      </c>
      <c r="H10" s="14">
        <v>22841</v>
      </c>
      <c r="I10" s="24">
        <v>262</v>
      </c>
      <c r="J10" s="24">
        <v>2.5</v>
      </c>
      <c r="K10" s="24">
        <f t="shared" si="0"/>
        <v>42.778918548939082</v>
      </c>
      <c r="L10" s="24">
        <v>5.7</v>
      </c>
      <c r="M10" s="24">
        <f t="shared" si="1"/>
        <v>278.84999999999997</v>
      </c>
      <c r="N10" s="22">
        <f t="shared" si="2"/>
        <v>51.968688552361392</v>
      </c>
      <c r="O10" s="41">
        <f>'Total Energy Potential'!$L$8</f>
        <v>20</v>
      </c>
      <c r="P10" s="22">
        <f t="shared" si="3"/>
        <v>10.393737710472278</v>
      </c>
      <c r="Q10" s="41">
        <f>'Total Energy Potential'!$L$10</f>
        <v>45</v>
      </c>
      <c r="R10" s="23">
        <f t="shared" si="4"/>
        <v>4.6771819697125245</v>
      </c>
      <c r="S10" s="43">
        <f>'Total Energy Potential'!$L$6</f>
        <v>8000</v>
      </c>
      <c r="T10" s="23">
        <f t="shared" si="5"/>
        <v>37.417455757700196</v>
      </c>
    </row>
    <row r="11" spans="1:20" x14ac:dyDescent="0.25">
      <c r="A11" s="3">
        <v>4</v>
      </c>
      <c r="B11" s="1"/>
      <c r="C11" s="1" t="s">
        <v>169</v>
      </c>
      <c r="D11" s="1" t="s">
        <v>169</v>
      </c>
      <c r="E11" s="1" t="s">
        <v>170</v>
      </c>
      <c r="F11" s="1" t="s">
        <v>157</v>
      </c>
      <c r="G11" s="14">
        <v>150</v>
      </c>
      <c r="H11" s="14">
        <v>27046</v>
      </c>
      <c r="I11" s="24">
        <v>238</v>
      </c>
      <c r="J11" s="24">
        <v>5.5</v>
      </c>
      <c r="K11" s="24">
        <f t="shared" si="0"/>
        <v>94.113620807665981</v>
      </c>
      <c r="L11" s="24">
        <v>7.1</v>
      </c>
      <c r="M11" s="24">
        <f t="shared" si="1"/>
        <v>280.25</v>
      </c>
      <c r="N11" s="22">
        <f t="shared" si="2"/>
        <v>104.37946736824094</v>
      </c>
      <c r="O11" s="41">
        <f>'Total Energy Potential'!$L$8</f>
        <v>20</v>
      </c>
      <c r="P11" s="22">
        <f t="shared" si="3"/>
        <v>20.87589347364819</v>
      </c>
      <c r="Q11" s="41">
        <f>'Total Energy Potential'!$L$10</f>
        <v>45</v>
      </c>
      <c r="R11" s="23">
        <f t="shared" si="4"/>
        <v>9.3941520631416857</v>
      </c>
      <c r="S11" s="43">
        <f>'Total Energy Potential'!$L$6</f>
        <v>8000</v>
      </c>
      <c r="T11" s="23">
        <f t="shared" si="5"/>
        <v>75.153216505133486</v>
      </c>
    </row>
    <row r="12" spans="1:20" x14ac:dyDescent="0.25">
      <c r="A12" s="3">
        <v>5</v>
      </c>
      <c r="B12" s="1"/>
      <c r="C12" s="1" t="s">
        <v>171</v>
      </c>
      <c r="D12" s="1" t="s">
        <v>172</v>
      </c>
      <c r="E12" s="1" t="s">
        <v>173</v>
      </c>
      <c r="F12" s="1" t="s">
        <v>157</v>
      </c>
      <c r="G12" s="14">
        <v>554</v>
      </c>
      <c r="H12" s="14">
        <v>37159</v>
      </c>
      <c r="I12" s="24">
        <v>282</v>
      </c>
      <c r="J12" s="24">
        <v>3.6</v>
      </c>
      <c r="K12" s="24">
        <f t="shared" si="0"/>
        <v>61.601642710472284</v>
      </c>
      <c r="L12" s="24">
        <v>7.7</v>
      </c>
      <c r="M12" s="24">
        <f t="shared" si="1"/>
        <v>280.84999999999997</v>
      </c>
      <c r="N12" s="22">
        <f t="shared" si="2"/>
        <v>81.125212213552359</v>
      </c>
      <c r="O12" s="41">
        <f>'Total Energy Potential'!$L$8</f>
        <v>20</v>
      </c>
      <c r="P12" s="22">
        <f t="shared" si="3"/>
        <v>16.225042442710471</v>
      </c>
      <c r="Q12" s="41">
        <f>'Total Energy Potential'!$L$10</f>
        <v>45</v>
      </c>
      <c r="R12" s="23">
        <f t="shared" si="4"/>
        <v>7.301269099219712</v>
      </c>
      <c r="S12" s="43">
        <f>'Total Energy Potential'!$L$6</f>
        <v>8000</v>
      </c>
      <c r="T12" s="23">
        <f t="shared" si="5"/>
        <v>58.410152793757696</v>
      </c>
    </row>
  </sheetData>
  <dataValidations count="2">
    <dataValidation type="decimal" allowBlank="1" showInputMessage="1" showErrorMessage="1" errorTitle="Input error" error="Value has to be between 0 and 100" sqref="O8:O12 Q8:Q12" xr:uid="{00000000-0002-0000-0600-000000000000}">
      <formula1>0</formula1>
      <formula2>100</formula2>
    </dataValidation>
    <dataValidation type="decimal" allowBlank="1" showInputMessage="1" showErrorMessage="1" errorTitle="Input error" error="Value has to be between 0 and 8784" sqref="S8:S12" xr:uid="{00000000-0002-0000-06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XFD28"/>
  <sheetViews>
    <sheetView showGridLines="0" zoomScale="85" zoomScaleNormal="85" workbookViewId="0">
      <pane ySplit="7" topLeftCell="A8" activePane="bottomLeft" state="frozen"/>
      <selection pane="bottomLeft" activeCell="A17" sqref="A17:XFD17"/>
    </sheetView>
  </sheetViews>
  <sheetFormatPr baseColWidth="10" defaultColWidth="11" defaultRowHeight="13.6" x14ac:dyDescent="0.25"/>
  <cols>
    <col min="1" max="1" width="11" style="64"/>
    <col min="2" max="6" width="17.625" style="55" customWidth="1"/>
    <col min="7" max="19" width="12.625" style="55" customWidth="1"/>
    <col min="20" max="20" width="14.375" style="55" customWidth="1"/>
    <col min="21" max="16384" width="11" style="55"/>
  </cols>
  <sheetData>
    <row r="2" spans="1:20" ht="27.2" x14ac:dyDescent="0.25">
      <c r="B2" s="57" t="s">
        <v>41</v>
      </c>
      <c r="C2" s="57" t="s">
        <v>43</v>
      </c>
      <c r="D2" s="57" t="s">
        <v>134</v>
      </c>
      <c r="E2" s="57" t="s">
        <v>135</v>
      </c>
    </row>
    <row r="3" spans="1:20" x14ac:dyDescent="0.25">
      <c r="B3" s="58" t="s">
        <v>122</v>
      </c>
      <c r="C3" s="58" t="s">
        <v>122</v>
      </c>
      <c r="D3" s="58" t="s">
        <v>123</v>
      </c>
      <c r="E3" s="58" t="s">
        <v>123</v>
      </c>
    </row>
    <row r="4" spans="1:20" x14ac:dyDescent="0.25">
      <c r="B4" s="59">
        <f>SUM(N:N)</f>
        <v>26739.432269606434</v>
      </c>
      <c r="C4" s="59">
        <f>SUM(P:P)</f>
        <v>5347.8864539212864</v>
      </c>
      <c r="D4" s="59">
        <f>SUM(R:R)</f>
        <v>2406.5489042645795</v>
      </c>
      <c r="E4" s="59">
        <f>SUM(T:T)</f>
        <v>19252.391234116636</v>
      </c>
    </row>
    <row r="6" spans="1:20" s="62" customFormat="1" ht="28.2" customHeight="1" x14ac:dyDescent="0.25">
      <c r="A6" s="65"/>
      <c r="B6" s="60" t="s">
        <v>6</v>
      </c>
      <c r="C6" s="60" t="s">
        <v>11</v>
      </c>
      <c r="D6" s="60" t="s">
        <v>13</v>
      </c>
      <c r="E6" s="60" t="s">
        <v>15</v>
      </c>
      <c r="F6" s="60" t="s">
        <v>17</v>
      </c>
      <c r="G6" s="61" t="s">
        <v>19</v>
      </c>
      <c r="H6" s="61" t="s">
        <v>21</v>
      </c>
      <c r="I6" s="61" t="s">
        <v>136</v>
      </c>
      <c r="J6" s="61" t="s">
        <v>26</v>
      </c>
      <c r="K6" s="61" t="s">
        <v>26</v>
      </c>
      <c r="L6" s="61" t="s">
        <v>28</v>
      </c>
      <c r="M6" s="61" t="s">
        <v>28</v>
      </c>
      <c r="N6" s="57" t="s">
        <v>32</v>
      </c>
      <c r="O6" s="57" t="s">
        <v>137</v>
      </c>
      <c r="P6" s="57" t="s">
        <v>34</v>
      </c>
      <c r="Q6" s="57" t="s">
        <v>131</v>
      </c>
      <c r="R6" s="57" t="s">
        <v>36</v>
      </c>
      <c r="S6" s="57" t="s">
        <v>138</v>
      </c>
      <c r="T6" s="57" t="s">
        <v>39</v>
      </c>
    </row>
    <row r="7" spans="1:20" ht="15.65" x14ac:dyDescent="0.25">
      <c r="G7" s="58" t="s">
        <v>139</v>
      </c>
      <c r="H7" s="58" t="s">
        <v>140</v>
      </c>
      <c r="I7" s="58" t="s">
        <v>141</v>
      </c>
      <c r="J7" s="58" t="s">
        <v>142</v>
      </c>
      <c r="K7" s="58" t="s">
        <v>143</v>
      </c>
      <c r="L7" s="58" t="s">
        <v>144</v>
      </c>
      <c r="M7" s="58" t="s">
        <v>145</v>
      </c>
      <c r="N7" s="58" t="s">
        <v>122</v>
      </c>
      <c r="O7" s="58" t="str">
        <f>'Total Energy Potential'!M8</f>
        <v>%</v>
      </c>
      <c r="P7" s="58" t="s">
        <v>122</v>
      </c>
      <c r="Q7" s="58" t="str">
        <f>'Total Energy Potential'!M10</f>
        <v>%</v>
      </c>
      <c r="R7" s="58" t="s">
        <v>122</v>
      </c>
      <c r="S7" s="58" t="str">
        <f>'Total Energy Potential'!M6</f>
        <v>hr/year</v>
      </c>
      <c r="T7" s="58" t="s">
        <v>123</v>
      </c>
    </row>
    <row r="8" spans="1:20" x14ac:dyDescent="0.25">
      <c r="A8" s="66">
        <v>1</v>
      </c>
      <c r="B8" s="63" t="s">
        <v>78</v>
      </c>
      <c r="C8" s="63" t="s">
        <v>174</v>
      </c>
      <c r="D8" s="63" t="s">
        <v>174</v>
      </c>
      <c r="E8" s="63" t="s">
        <v>175</v>
      </c>
      <c r="F8" s="63" t="s">
        <v>176</v>
      </c>
      <c r="G8" s="14">
        <v>245</v>
      </c>
      <c r="H8" s="14">
        <v>6548</v>
      </c>
      <c r="I8" s="24">
        <v>37</v>
      </c>
      <c r="J8" s="24">
        <v>33</v>
      </c>
      <c r="K8" s="24">
        <f t="shared" ref="K8:K17" si="0">J8*1000/58.44</f>
        <v>564.68172484599586</v>
      </c>
      <c r="L8" s="24">
        <v>12.9</v>
      </c>
      <c r="M8" s="24">
        <f t="shared" ref="M8:M17" si="1" xml:space="preserve"> L8+273.15</f>
        <v>286.04999999999995</v>
      </c>
      <c r="N8" s="22">
        <f>2*K8*0.000008314*(L8+273.15)*I8</f>
        <v>99.377352967145782</v>
      </c>
      <c r="O8" s="41">
        <f>'Total Energy Potential'!$L$8</f>
        <v>20</v>
      </c>
      <c r="P8" s="22">
        <f>N8*O8/100</f>
        <v>19.875470593429156</v>
      </c>
      <c r="Q8" s="41">
        <f>'Total Energy Potential'!$L$10</f>
        <v>45</v>
      </c>
      <c r="R8" s="23">
        <f>P8*Q8/100</f>
        <v>8.9439617670431204</v>
      </c>
      <c r="S8" s="41">
        <f>'Total Energy Potential'!$L$6</f>
        <v>8000</v>
      </c>
      <c r="T8" s="23">
        <f>R8*S8/1000</f>
        <v>71.551694136344963</v>
      </c>
    </row>
    <row r="9" spans="1:20" x14ac:dyDescent="0.25">
      <c r="A9" s="66">
        <v>2</v>
      </c>
      <c r="B9" s="63"/>
      <c r="C9" s="63" t="s">
        <v>177</v>
      </c>
      <c r="D9" s="63" t="s">
        <v>177</v>
      </c>
      <c r="E9" s="63" t="s">
        <v>178</v>
      </c>
      <c r="F9" s="63" t="s">
        <v>176</v>
      </c>
      <c r="G9" s="14">
        <v>777</v>
      </c>
      <c r="H9" s="14">
        <v>75374</v>
      </c>
      <c r="I9" s="24">
        <v>560</v>
      </c>
      <c r="J9" s="24">
        <v>33</v>
      </c>
      <c r="K9" s="24">
        <f t="shared" si="0"/>
        <v>564.68172484599586</v>
      </c>
      <c r="L9" s="24">
        <v>13.2</v>
      </c>
      <c r="M9" s="24">
        <f t="shared" si="1"/>
        <v>286.34999999999997</v>
      </c>
      <c r="N9" s="22">
        <f t="shared" ref="N9:N21" si="2">2*K9*0.000008314*(L9+273.15)*I9</f>
        <v>1505.6671071868582</v>
      </c>
      <c r="O9" s="41">
        <f>'Total Energy Potential'!$L$8</f>
        <v>20</v>
      </c>
      <c r="P9" s="22">
        <f t="shared" ref="P9:P21" si="3">N9*O9/100</f>
        <v>301.13342143737168</v>
      </c>
      <c r="Q9" s="41">
        <f>'Total Energy Potential'!$L$10</f>
        <v>45</v>
      </c>
      <c r="R9" s="23">
        <f t="shared" ref="R9:R21" si="4">P9*Q9/100</f>
        <v>135.51003964681726</v>
      </c>
      <c r="S9" s="41">
        <f>'Total Energy Potential'!$L$6</f>
        <v>8000</v>
      </c>
      <c r="T9" s="23">
        <f t="shared" ref="T9:T21" si="5">R9*S9/1000</f>
        <v>1084.0803171745381</v>
      </c>
    </row>
    <row r="10" spans="1:20" x14ac:dyDescent="0.25">
      <c r="A10" s="66">
        <v>3</v>
      </c>
      <c r="B10" s="63"/>
      <c r="C10" s="63" t="s">
        <v>179</v>
      </c>
      <c r="D10" s="63" t="s">
        <v>179</v>
      </c>
      <c r="E10" s="63" t="s">
        <v>180</v>
      </c>
      <c r="F10" s="63" t="s">
        <v>176</v>
      </c>
      <c r="G10" s="14">
        <v>218</v>
      </c>
      <c r="H10" s="14">
        <v>10459</v>
      </c>
      <c r="I10" s="24">
        <v>72</v>
      </c>
      <c r="J10" s="24">
        <v>27</v>
      </c>
      <c r="K10" s="24">
        <f t="shared" si="0"/>
        <v>462.0123203285421</v>
      </c>
      <c r="L10" s="24">
        <v>14.2</v>
      </c>
      <c r="M10" s="24">
        <f t="shared" si="1"/>
        <v>287.34999999999997</v>
      </c>
      <c r="N10" s="22">
        <f t="shared" si="2"/>
        <v>158.94148657084187</v>
      </c>
      <c r="O10" s="41">
        <f>'Total Energy Potential'!$L$8</f>
        <v>20</v>
      </c>
      <c r="P10" s="22">
        <f t="shared" si="3"/>
        <v>31.788297314168375</v>
      </c>
      <c r="Q10" s="41">
        <f>'Total Energy Potential'!$L$10</f>
        <v>45</v>
      </c>
      <c r="R10" s="23">
        <f t="shared" si="4"/>
        <v>14.304733791375767</v>
      </c>
      <c r="S10" s="41">
        <f>'Total Energy Potential'!$L$6</f>
        <v>8000</v>
      </c>
      <c r="T10" s="23">
        <f t="shared" si="5"/>
        <v>114.43787033100614</v>
      </c>
    </row>
    <row r="11" spans="1:20" x14ac:dyDescent="0.25">
      <c r="A11" s="66">
        <v>4</v>
      </c>
      <c r="B11" s="63"/>
      <c r="C11" s="63" t="s">
        <v>181</v>
      </c>
      <c r="D11" s="63" t="s">
        <v>181</v>
      </c>
      <c r="E11" s="63" t="s">
        <v>182</v>
      </c>
      <c r="F11" s="63" t="s">
        <v>176</v>
      </c>
      <c r="G11" s="14">
        <v>1006</v>
      </c>
      <c r="H11" s="14">
        <v>117356</v>
      </c>
      <c r="I11" s="24">
        <v>889</v>
      </c>
      <c r="J11" s="24">
        <v>31</v>
      </c>
      <c r="K11" s="24">
        <f t="shared" si="0"/>
        <v>530.4585900068447</v>
      </c>
      <c r="L11" s="24">
        <v>14.1</v>
      </c>
      <c r="M11" s="24">
        <f t="shared" si="1"/>
        <v>287.25</v>
      </c>
      <c r="N11" s="22">
        <f t="shared" si="2"/>
        <v>2252.4403608316229</v>
      </c>
      <c r="O11" s="41">
        <f>'Total Energy Potential'!$L$8</f>
        <v>20</v>
      </c>
      <c r="P11" s="22">
        <f t="shared" si="3"/>
        <v>450.48807216632457</v>
      </c>
      <c r="Q11" s="41">
        <f>'Total Energy Potential'!$L$10</f>
        <v>45</v>
      </c>
      <c r="R11" s="23">
        <f t="shared" si="4"/>
        <v>202.71963247484604</v>
      </c>
      <c r="S11" s="41">
        <f>'Total Energy Potential'!$L$6</f>
        <v>8000</v>
      </c>
      <c r="T11" s="23">
        <f t="shared" si="5"/>
        <v>1621.7570597987683</v>
      </c>
    </row>
    <row r="12" spans="1:20" x14ac:dyDescent="0.25">
      <c r="A12" s="66">
        <v>5</v>
      </c>
      <c r="B12" s="63"/>
      <c r="C12" s="63" t="s">
        <v>183</v>
      </c>
      <c r="D12" s="63" t="s">
        <v>183</v>
      </c>
      <c r="E12" s="63" t="s">
        <v>184</v>
      </c>
      <c r="F12" s="63" t="s">
        <v>176</v>
      </c>
      <c r="G12" s="14">
        <v>381</v>
      </c>
      <c r="H12" s="14">
        <v>9855</v>
      </c>
      <c r="I12" s="24">
        <v>49</v>
      </c>
      <c r="J12" s="24">
        <v>32</v>
      </c>
      <c r="K12" s="24">
        <f t="shared" si="0"/>
        <v>547.57015742642034</v>
      </c>
      <c r="L12" s="24">
        <v>15.2</v>
      </c>
      <c r="M12" s="24">
        <f t="shared" si="1"/>
        <v>288.34999999999997</v>
      </c>
      <c r="N12" s="22">
        <f t="shared" si="2"/>
        <v>128.64586239561945</v>
      </c>
      <c r="O12" s="41">
        <f>'Total Energy Potential'!$L$8</f>
        <v>20</v>
      </c>
      <c r="P12" s="22">
        <f t="shared" si="3"/>
        <v>25.729172479123889</v>
      </c>
      <c r="Q12" s="41">
        <f>'Total Energy Potential'!$L$10</f>
        <v>45</v>
      </c>
      <c r="R12" s="23">
        <f t="shared" si="4"/>
        <v>11.57812761560575</v>
      </c>
      <c r="S12" s="41">
        <f>'Total Energy Potential'!$L$6</f>
        <v>8000</v>
      </c>
      <c r="T12" s="23">
        <f t="shared" si="5"/>
        <v>92.625020924845998</v>
      </c>
    </row>
    <row r="13" spans="1:20" x14ac:dyDescent="0.25">
      <c r="A13" s="66">
        <v>6</v>
      </c>
      <c r="B13" s="63"/>
      <c r="C13" s="63" t="s">
        <v>185</v>
      </c>
      <c r="D13" s="63" t="s">
        <v>185</v>
      </c>
      <c r="E13" s="63" t="s">
        <v>186</v>
      </c>
      <c r="F13" s="63" t="s">
        <v>176</v>
      </c>
      <c r="G13" s="14">
        <v>483</v>
      </c>
      <c r="H13" s="14">
        <v>23957</v>
      </c>
      <c r="I13" s="24">
        <v>380</v>
      </c>
      <c r="J13" s="24">
        <v>27.5</v>
      </c>
      <c r="K13" s="24">
        <f t="shared" si="0"/>
        <v>470.56810403832992</v>
      </c>
      <c r="L13" s="24">
        <v>15.6</v>
      </c>
      <c r="M13" s="24">
        <f t="shared" si="1"/>
        <v>288.75</v>
      </c>
      <c r="N13" s="22">
        <f t="shared" si="2"/>
        <v>858.55494096509244</v>
      </c>
      <c r="O13" s="41">
        <f>'Total Energy Potential'!$L$8</f>
        <v>20</v>
      </c>
      <c r="P13" s="22">
        <f t="shared" si="3"/>
        <v>171.71098819301849</v>
      </c>
      <c r="Q13" s="41">
        <f>'Total Energy Potential'!$L$10</f>
        <v>45</v>
      </c>
      <c r="R13" s="23">
        <f t="shared" si="4"/>
        <v>77.269944686858324</v>
      </c>
      <c r="S13" s="41">
        <f>'Total Energy Potential'!$L$6</f>
        <v>8000</v>
      </c>
      <c r="T13" s="23">
        <f t="shared" si="5"/>
        <v>618.15955749486659</v>
      </c>
    </row>
    <row r="14" spans="1:20" x14ac:dyDescent="0.25">
      <c r="A14" s="66">
        <v>7</v>
      </c>
      <c r="B14" s="63"/>
      <c r="C14" s="63" t="s">
        <v>187</v>
      </c>
      <c r="D14" s="63" t="s">
        <v>187</v>
      </c>
      <c r="E14" s="63" t="s">
        <v>188</v>
      </c>
      <c r="F14" s="63" t="s">
        <v>176</v>
      </c>
      <c r="G14" s="14">
        <v>308</v>
      </c>
      <c r="H14" s="14">
        <v>16912</v>
      </c>
      <c r="I14" s="24">
        <v>360</v>
      </c>
      <c r="J14" s="24">
        <v>34</v>
      </c>
      <c r="K14" s="24">
        <f t="shared" si="0"/>
        <v>581.79329226557149</v>
      </c>
      <c r="L14" s="24">
        <v>16.7</v>
      </c>
      <c r="M14" s="24">
        <f t="shared" si="1"/>
        <v>289.84999999999997</v>
      </c>
      <c r="N14" s="22">
        <f t="shared" si="2"/>
        <v>1009.4493462012319</v>
      </c>
      <c r="O14" s="41">
        <f>'Total Energy Potential'!$L$8</f>
        <v>20</v>
      </c>
      <c r="P14" s="22">
        <f t="shared" si="3"/>
        <v>201.88986924024641</v>
      </c>
      <c r="Q14" s="41">
        <f>'Total Energy Potential'!$L$10</f>
        <v>45</v>
      </c>
      <c r="R14" s="23">
        <f t="shared" si="4"/>
        <v>90.850441158110883</v>
      </c>
      <c r="S14" s="41">
        <f>'Total Energy Potential'!$L$6</f>
        <v>8000</v>
      </c>
      <c r="T14" s="23">
        <f t="shared" si="5"/>
        <v>726.80352926488706</v>
      </c>
    </row>
    <row r="15" spans="1:20" x14ac:dyDescent="0.25">
      <c r="A15" s="66">
        <v>8</v>
      </c>
      <c r="B15" s="63"/>
      <c r="C15" s="63" t="s">
        <v>189</v>
      </c>
      <c r="D15" s="63" t="s">
        <v>189</v>
      </c>
      <c r="E15" s="63" t="s">
        <v>190</v>
      </c>
      <c r="F15" s="63" t="s">
        <v>154</v>
      </c>
      <c r="G15" s="14">
        <v>224</v>
      </c>
      <c r="H15" s="14">
        <v>5327</v>
      </c>
      <c r="I15" s="24">
        <v>44</v>
      </c>
      <c r="J15" s="24">
        <v>37.5</v>
      </c>
      <c r="K15" s="24">
        <f t="shared" si="0"/>
        <v>641.68377823408628</v>
      </c>
      <c r="L15" s="24">
        <v>17.100000000000001</v>
      </c>
      <c r="M15" s="24">
        <f t="shared" si="1"/>
        <v>290.25</v>
      </c>
      <c r="N15" s="22">
        <f t="shared" si="2"/>
        <v>136.26552104722794</v>
      </c>
      <c r="O15" s="41">
        <f>'Total Energy Potential'!$L$8</f>
        <v>20</v>
      </c>
      <c r="P15" s="22">
        <f t="shared" si="3"/>
        <v>27.253104209445588</v>
      </c>
      <c r="Q15" s="41">
        <f>'Total Energy Potential'!$L$10</f>
        <v>45</v>
      </c>
      <c r="R15" s="23">
        <f t="shared" si="4"/>
        <v>12.263896894250514</v>
      </c>
      <c r="S15" s="41">
        <f>'Total Energy Potential'!$L$6</f>
        <v>8000</v>
      </c>
      <c r="T15" s="23">
        <f t="shared" si="5"/>
        <v>98.111175154004115</v>
      </c>
    </row>
    <row r="16" spans="1:20" x14ac:dyDescent="0.25">
      <c r="A16" s="66">
        <v>9</v>
      </c>
      <c r="B16" s="63"/>
      <c r="C16" s="63" t="s">
        <v>191</v>
      </c>
      <c r="D16" s="63" t="s">
        <v>191</v>
      </c>
      <c r="E16" s="63" t="s">
        <v>186</v>
      </c>
      <c r="F16" s="63" t="s">
        <v>176</v>
      </c>
      <c r="G16" s="14">
        <v>575</v>
      </c>
      <c r="H16" s="14">
        <v>55846</v>
      </c>
      <c r="I16" s="24">
        <v>650</v>
      </c>
      <c r="J16" s="24">
        <v>27.5</v>
      </c>
      <c r="K16" s="24">
        <f t="shared" si="0"/>
        <v>470.56810403832992</v>
      </c>
      <c r="L16" s="24">
        <v>15.6</v>
      </c>
      <c r="M16" s="24">
        <f t="shared" si="1"/>
        <v>288.75</v>
      </c>
      <c r="N16" s="22">
        <f t="shared" si="2"/>
        <v>1468.5808200718686</v>
      </c>
      <c r="O16" s="41">
        <f>'Total Energy Potential'!$L$8</f>
        <v>20</v>
      </c>
      <c r="P16" s="22">
        <f t="shared" si="3"/>
        <v>293.7161640143737</v>
      </c>
      <c r="Q16" s="41">
        <f>'Total Energy Potential'!$L$10</f>
        <v>45</v>
      </c>
      <c r="R16" s="23">
        <f t="shared" si="4"/>
        <v>132.17227380646816</v>
      </c>
      <c r="S16" s="41">
        <f>'Total Energy Potential'!$L$6</f>
        <v>8000</v>
      </c>
      <c r="T16" s="23">
        <f t="shared" si="5"/>
        <v>1057.3781904517452</v>
      </c>
    </row>
    <row r="17" spans="1:20 16369:16384" x14ac:dyDescent="0.25">
      <c r="A17" s="66">
        <v>10</v>
      </c>
      <c r="B17" s="63"/>
      <c r="C17" s="63" t="s">
        <v>192</v>
      </c>
      <c r="D17" s="63" t="s">
        <v>192</v>
      </c>
      <c r="E17" s="63" t="s">
        <v>193</v>
      </c>
      <c r="F17" s="63" t="s">
        <v>154</v>
      </c>
      <c r="G17" s="14">
        <v>812</v>
      </c>
      <c r="H17" s="14">
        <v>98131</v>
      </c>
      <c r="I17" s="24">
        <v>1900</v>
      </c>
      <c r="J17" s="24">
        <v>36.5</v>
      </c>
      <c r="K17" s="24">
        <f t="shared" si="0"/>
        <v>624.57221081451064</v>
      </c>
      <c r="L17" s="24">
        <v>17.100000000000001</v>
      </c>
      <c r="M17" s="24">
        <f t="shared" si="1"/>
        <v>290.25</v>
      </c>
      <c r="N17" s="22">
        <f t="shared" si="2"/>
        <v>5727.2811421971255</v>
      </c>
      <c r="O17" s="41">
        <f>'Total Energy Potential'!$L$8</f>
        <v>20</v>
      </c>
      <c r="P17" s="22">
        <f t="shared" si="3"/>
        <v>1145.4562284394251</v>
      </c>
      <c r="Q17" s="41">
        <f>'Total Energy Potential'!$L$10</f>
        <v>45</v>
      </c>
      <c r="R17" s="23">
        <f t="shared" si="4"/>
        <v>515.4553027977413</v>
      </c>
      <c r="S17" s="41">
        <f>'Total Energy Potential'!$L$6</f>
        <v>8000</v>
      </c>
      <c r="T17" s="23">
        <f t="shared" si="5"/>
        <v>4123.6424223819304</v>
      </c>
    </row>
    <row r="18" spans="1:20 16369:16384" x14ac:dyDescent="0.25">
      <c r="A18" s="66">
        <v>11</v>
      </c>
      <c r="B18" s="63"/>
      <c r="C18" s="63" t="s">
        <v>194</v>
      </c>
      <c r="D18" s="63" t="s">
        <v>194</v>
      </c>
      <c r="E18" s="63" t="s">
        <v>176</v>
      </c>
      <c r="F18" s="63" t="s">
        <v>176</v>
      </c>
      <c r="G18" s="14">
        <v>403</v>
      </c>
      <c r="H18" s="14">
        <v>30869</v>
      </c>
      <c r="I18" s="24">
        <v>1457</v>
      </c>
      <c r="J18" s="24">
        <v>15</v>
      </c>
      <c r="K18" s="24">
        <f t="shared" ref="K18" si="6">J18*1000/58.44</f>
        <v>256.67351129363453</v>
      </c>
      <c r="L18" s="24">
        <v>29</v>
      </c>
      <c r="M18" s="24">
        <f t="shared" ref="M18" si="7" xml:space="preserve"> L18+273.15</f>
        <v>302.14999999999998</v>
      </c>
      <c r="N18" s="22">
        <f t="shared" si="2"/>
        <v>1878.8980599075976</v>
      </c>
      <c r="O18" s="41">
        <f>'Total Energy Potential'!$L$8</f>
        <v>20</v>
      </c>
      <c r="P18" s="22">
        <f t="shared" si="3"/>
        <v>375.77961198151957</v>
      </c>
      <c r="Q18" s="41">
        <f>'Total Energy Potential'!$L$10</f>
        <v>45</v>
      </c>
      <c r="R18" s="23">
        <f t="shared" si="4"/>
        <v>169.1008253916838</v>
      </c>
      <c r="S18" s="41">
        <f>'Total Energy Potential'!$L$6</f>
        <v>8000</v>
      </c>
      <c r="T18" s="23">
        <f t="shared" si="5"/>
        <v>1352.8066031334704</v>
      </c>
    </row>
    <row r="19" spans="1:20 16369:16384" x14ac:dyDescent="0.25">
      <c r="A19" s="66">
        <v>12</v>
      </c>
      <c r="B19" s="63"/>
      <c r="C19" s="63" t="s">
        <v>195</v>
      </c>
      <c r="D19" s="63" t="s">
        <v>195</v>
      </c>
      <c r="E19" s="63" t="s">
        <v>176</v>
      </c>
      <c r="F19" s="63" t="s">
        <v>176</v>
      </c>
      <c r="G19" s="14">
        <v>144</v>
      </c>
      <c r="H19" s="14">
        <v>2000</v>
      </c>
      <c r="I19" s="24">
        <v>3000</v>
      </c>
      <c r="J19" s="24">
        <v>24</v>
      </c>
      <c r="K19" s="24">
        <f t="shared" ref="K19" si="8">J19*1000/58.44</f>
        <v>410.6776180698152</v>
      </c>
      <c r="L19" s="24">
        <v>28</v>
      </c>
      <c r="M19" s="24">
        <f t="shared" ref="M19" si="9" xml:space="preserve"> L19+273.15</f>
        <v>301.14999999999998</v>
      </c>
      <c r="N19" s="22">
        <f t="shared" si="2"/>
        <v>6169.4318685831613</v>
      </c>
      <c r="O19" s="41">
        <f>'Total Energy Potential'!$L$8</f>
        <v>20</v>
      </c>
      <c r="P19" s="22">
        <f t="shared" si="3"/>
        <v>1233.8863737166323</v>
      </c>
      <c r="Q19" s="41">
        <f>'Total Energy Potential'!$L$10</f>
        <v>45</v>
      </c>
      <c r="R19" s="23">
        <f t="shared" si="4"/>
        <v>555.24886817248455</v>
      </c>
      <c r="S19" s="41">
        <f>'Total Energy Potential'!$L$6</f>
        <v>8000</v>
      </c>
      <c r="T19" s="23">
        <f t="shared" si="5"/>
        <v>4441.9909453798764</v>
      </c>
    </row>
    <row r="20" spans="1:20 16369:16384" x14ac:dyDescent="0.25">
      <c r="A20" s="66">
        <v>13</v>
      </c>
      <c r="B20" s="63"/>
      <c r="C20" s="63" t="s">
        <v>196</v>
      </c>
      <c r="D20" s="63" t="s">
        <v>196</v>
      </c>
      <c r="E20" s="63" t="s">
        <v>176</v>
      </c>
      <c r="F20" s="63" t="s">
        <v>176</v>
      </c>
      <c r="G20" s="14">
        <v>290</v>
      </c>
      <c r="H20" s="14">
        <v>6565</v>
      </c>
      <c r="I20" s="24">
        <v>267</v>
      </c>
      <c r="J20" s="24">
        <v>27</v>
      </c>
      <c r="K20" s="24">
        <f t="shared" ref="K20:K21" si="10">J20*1000/58.44</f>
        <v>462.0123203285421</v>
      </c>
      <c r="L20" s="24">
        <v>28</v>
      </c>
      <c r="M20" s="24">
        <f t="shared" ref="M20:M21" si="11" xml:space="preserve"> L20+273.15</f>
        <v>301.14999999999998</v>
      </c>
      <c r="N20" s="22">
        <f t="shared" si="2"/>
        <v>617.71436584188916</v>
      </c>
      <c r="O20" s="41">
        <f>'Total Energy Potential'!$L$8</f>
        <v>20</v>
      </c>
      <c r="P20" s="22">
        <f t="shared" si="3"/>
        <v>123.54287316837782</v>
      </c>
      <c r="Q20" s="41">
        <f>'Total Energy Potential'!$L$10</f>
        <v>45</v>
      </c>
      <c r="R20" s="23">
        <f t="shared" si="4"/>
        <v>55.59429292577002</v>
      </c>
      <c r="S20" s="41">
        <f>'Total Energy Potential'!$L$6</f>
        <v>8000</v>
      </c>
      <c r="T20" s="23">
        <f t="shared" si="5"/>
        <v>444.75434340616016</v>
      </c>
    </row>
    <row r="21" spans="1:20 16369:16384" x14ac:dyDescent="0.25">
      <c r="A21" s="66">
        <v>14</v>
      </c>
      <c r="B21" s="63"/>
      <c r="C21" s="63" t="s">
        <v>197</v>
      </c>
      <c r="D21" s="63" t="s">
        <v>197</v>
      </c>
      <c r="E21" s="63" t="s">
        <v>176</v>
      </c>
      <c r="F21" s="63" t="s">
        <v>176</v>
      </c>
      <c r="G21" s="14">
        <v>182</v>
      </c>
      <c r="H21" s="14">
        <v>68700</v>
      </c>
      <c r="I21" s="24">
        <v>1780</v>
      </c>
      <c r="J21" s="24">
        <v>31</v>
      </c>
      <c r="K21" s="24">
        <f t="shared" si="10"/>
        <v>530.4585900068447</v>
      </c>
      <c r="L21" s="24">
        <v>28</v>
      </c>
      <c r="M21" s="24">
        <f t="shared" si="11"/>
        <v>301.14999999999998</v>
      </c>
      <c r="N21" s="22">
        <f t="shared" si="2"/>
        <v>4728.1840348391515</v>
      </c>
      <c r="O21" s="41">
        <f>'Total Energy Potential'!$L$8</f>
        <v>20</v>
      </c>
      <c r="P21" s="22">
        <f t="shared" si="3"/>
        <v>945.63680696783035</v>
      </c>
      <c r="Q21" s="41">
        <f>'Total Energy Potential'!$L$10</f>
        <v>45</v>
      </c>
      <c r="R21" s="23">
        <f t="shared" si="4"/>
        <v>425.53656313552369</v>
      </c>
      <c r="S21" s="41">
        <f>'Total Energy Potential'!$L$6</f>
        <v>8000</v>
      </c>
      <c r="T21" s="23">
        <f t="shared" si="5"/>
        <v>3404.2925050841895</v>
      </c>
    </row>
    <row r="22" spans="1:20 16369:16384" ht="14.3" x14ac:dyDescent="0.25">
      <c r="A22" s="67"/>
      <c r="B22" s="68"/>
      <c r="C22" s="68"/>
      <c r="D22" s="68"/>
      <c r="E22" s="68"/>
      <c r="F22" s="68"/>
      <c r="G22" s="69"/>
      <c r="H22" s="70"/>
      <c r="I22" s="70"/>
      <c r="J22" s="70"/>
      <c r="K22" s="70"/>
      <c r="L22" s="70"/>
      <c r="M22" s="70"/>
      <c r="N22" s="70"/>
      <c r="O22" s="70"/>
      <c r="P22" s="70"/>
      <c r="Q22" s="70"/>
      <c r="R22" s="69"/>
      <c r="S22" s="70"/>
      <c r="T22" s="69"/>
      <c r="XEO22" s="56"/>
      <c r="XEP22" s="56"/>
      <c r="XEQ22" s="56"/>
      <c r="XER22" s="56"/>
      <c r="XES22" s="56"/>
      <c r="XET22" s="56"/>
      <c r="XEU22" s="56"/>
      <c r="XEV22" s="56"/>
      <c r="XEW22" s="56"/>
      <c r="XEX22" s="56"/>
      <c r="XEY22" s="56"/>
      <c r="XEZ22" s="56"/>
      <c r="XFA22" s="56"/>
      <c r="XFB22" s="56"/>
      <c r="XFC22" s="56"/>
      <c r="XFD22" s="56"/>
    </row>
    <row r="23" spans="1:20 16369:16384" ht="14.3" x14ac:dyDescent="0.25">
      <c r="A23" s="67"/>
      <c r="B23" s="68"/>
      <c r="C23" s="68"/>
      <c r="D23" s="68"/>
      <c r="E23" s="68"/>
      <c r="F23" s="68"/>
      <c r="G23" s="70"/>
      <c r="H23" s="70"/>
      <c r="I23" s="70"/>
      <c r="J23" s="70"/>
      <c r="K23" s="70"/>
      <c r="L23" s="70"/>
      <c r="M23" s="70"/>
      <c r="N23" s="70"/>
      <c r="O23" s="70"/>
      <c r="P23" s="70"/>
      <c r="Q23" s="70"/>
      <c r="R23" s="69"/>
      <c r="S23" s="70"/>
      <c r="T23" s="69"/>
      <c r="XEO23" s="56"/>
      <c r="XEP23" s="56"/>
      <c r="XEQ23" s="56"/>
      <c r="XER23" s="56"/>
      <c r="XES23" s="56"/>
      <c r="XET23" s="56"/>
      <c r="XEU23" s="56"/>
      <c r="XEV23" s="56"/>
      <c r="XEW23" s="56"/>
      <c r="XEX23" s="56"/>
      <c r="XEY23" s="56"/>
      <c r="XEZ23" s="56"/>
      <c r="XFA23" s="56"/>
      <c r="XFB23" s="56"/>
      <c r="XFC23" s="56"/>
      <c r="XFD23" s="56"/>
    </row>
    <row r="24" spans="1:20 16369:16384" ht="14.3" x14ac:dyDescent="0.25">
      <c r="A24" s="67"/>
      <c r="B24" s="68"/>
      <c r="C24" s="68"/>
      <c r="D24" s="68"/>
      <c r="E24" s="68"/>
      <c r="F24" s="68"/>
      <c r="G24" s="70"/>
      <c r="H24" s="70"/>
      <c r="I24" s="70"/>
      <c r="J24" s="70"/>
      <c r="K24" s="70"/>
      <c r="L24" s="70"/>
      <c r="M24" s="70"/>
      <c r="N24" s="70"/>
      <c r="O24" s="70"/>
      <c r="P24" s="70"/>
      <c r="Q24" s="70"/>
      <c r="R24" s="69"/>
      <c r="S24" s="70"/>
      <c r="T24" s="69"/>
      <c r="XEO24" s="56"/>
      <c r="XEP24" s="56"/>
      <c r="XEQ24" s="56"/>
      <c r="XER24" s="56"/>
      <c r="XES24" s="56"/>
      <c r="XET24" s="56"/>
      <c r="XEU24" s="56"/>
      <c r="XEV24" s="56"/>
      <c r="XEW24" s="56"/>
      <c r="XEX24" s="56"/>
      <c r="XEY24" s="56"/>
      <c r="XEZ24" s="56"/>
      <c r="XFA24" s="56"/>
      <c r="XFB24" s="56"/>
      <c r="XFC24" s="56"/>
      <c r="XFD24" s="56"/>
    </row>
    <row r="25" spans="1:20 16369:16384" ht="14.3" x14ac:dyDescent="0.25">
      <c r="A25" s="67"/>
      <c r="B25" s="68"/>
      <c r="C25" s="68"/>
      <c r="D25" s="68"/>
      <c r="E25" s="68"/>
      <c r="F25" s="68"/>
      <c r="G25" s="69"/>
      <c r="H25" s="70"/>
      <c r="I25" s="70"/>
      <c r="J25" s="70"/>
      <c r="K25" s="70"/>
      <c r="L25" s="70"/>
      <c r="M25" s="70"/>
      <c r="N25" s="70"/>
      <c r="O25" s="70"/>
      <c r="P25" s="70"/>
      <c r="Q25" s="70"/>
      <c r="R25" s="69"/>
      <c r="S25" s="70"/>
      <c r="T25" s="69"/>
      <c r="XEO25" s="56"/>
      <c r="XEP25" s="56"/>
      <c r="XEQ25" s="56"/>
      <c r="XER25" s="56"/>
      <c r="XES25" s="56"/>
      <c r="XET25" s="56"/>
      <c r="XEU25" s="56"/>
      <c r="XEV25" s="56"/>
      <c r="XEW25" s="56"/>
      <c r="XEX25" s="56"/>
      <c r="XEY25" s="56"/>
      <c r="XEZ25" s="56"/>
      <c r="XFA25" s="56"/>
      <c r="XFB25" s="56"/>
      <c r="XFC25" s="56"/>
      <c r="XFD25" s="56"/>
    </row>
    <row r="26" spans="1:20 16369:16384" ht="14.3" x14ac:dyDescent="0.25">
      <c r="A26" s="67"/>
      <c r="B26" s="68"/>
      <c r="C26" s="68"/>
      <c r="D26" s="68"/>
      <c r="E26" s="68"/>
      <c r="F26" s="68"/>
      <c r="G26" s="69"/>
      <c r="H26" s="70"/>
      <c r="I26" s="70"/>
      <c r="J26" s="70"/>
      <c r="K26" s="70"/>
      <c r="L26" s="70"/>
      <c r="M26" s="70"/>
      <c r="N26" s="70"/>
      <c r="O26" s="70"/>
      <c r="P26" s="70"/>
      <c r="Q26" s="70"/>
      <c r="R26" s="69"/>
      <c r="S26" s="70"/>
      <c r="T26" s="69"/>
      <c r="XEO26" s="56"/>
      <c r="XEP26" s="56"/>
      <c r="XEQ26" s="56"/>
      <c r="XER26" s="56"/>
      <c r="XES26" s="56"/>
      <c r="XET26" s="56"/>
      <c r="XEU26" s="56"/>
      <c r="XEV26" s="56"/>
      <c r="XEW26" s="56"/>
      <c r="XEX26" s="56"/>
      <c r="XEY26" s="56"/>
      <c r="XEZ26" s="56"/>
      <c r="XFA26" s="56"/>
      <c r="XFB26" s="56"/>
      <c r="XFC26" s="56"/>
      <c r="XFD26" s="56"/>
    </row>
    <row r="27" spans="1:20 16369:16384" ht="14.3" x14ac:dyDescent="0.25">
      <c r="A27" s="67"/>
      <c r="B27" s="68"/>
      <c r="C27" s="68"/>
      <c r="D27" s="68"/>
      <c r="E27" s="68"/>
      <c r="F27" s="68"/>
      <c r="G27" s="69"/>
      <c r="H27" s="70"/>
      <c r="I27" s="70"/>
      <c r="J27" s="70"/>
      <c r="K27" s="70"/>
      <c r="L27" s="70"/>
      <c r="M27" s="70"/>
      <c r="N27" s="70"/>
      <c r="O27" s="70"/>
      <c r="P27" s="70"/>
      <c r="Q27" s="70"/>
      <c r="R27" s="69"/>
      <c r="S27" s="70"/>
      <c r="T27" s="69"/>
      <c r="XEO27" s="56"/>
      <c r="XEP27" s="56"/>
      <c r="XEQ27" s="56"/>
      <c r="XER27" s="56"/>
      <c r="XES27" s="56"/>
      <c r="XET27" s="56"/>
      <c r="XEU27" s="56"/>
      <c r="XEV27" s="56"/>
      <c r="XEW27" s="56"/>
      <c r="XEX27" s="56"/>
      <c r="XEY27" s="56"/>
      <c r="XEZ27" s="56"/>
      <c r="XFA27" s="56"/>
      <c r="XFB27" s="56"/>
      <c r="XFC27" s="56"/>
      <c r="XFD27" s="56"/>
    </row>
    <row r="28" spans="1:20 16369:16384" ht="14.3" x14ac:dyDescent="0.25">
      <c r="A28" s="67"/>
      <c r="B28" s="68"/>
      <c r="C28" s="68"/>
      <c r="D28" s="68"/>
      <c r="E28" s="68"/>
      <c r="F28" s="68"/>
      <c r="G28" s="69"/>
      <c r="H28" s="70"/>
      <c r="I28" s="70"/>
      <c r="J28" s="70"/>
      <c r="K28" s="70"/>
      <c r="L28" s="70"/>
      <c r="M28" s="70"/>
      <c r="N28" s="70"/>
      <c r="O28" s="70"/>
      <c r="P28" s="70"/>
      <c r="Q28" s="70"/>
      <c r="R28" s="69"/>
      <c r="S28" s="70"/>
      <c r="T28" s="69"/>
      <c r="XEO28" s="56"/>
      <c r="XEP28" s="56"/>
      <c r="XEQ28" s="56"/>
      <c r="XER28" s="56"/>
      <c r="XES28" s="56"/>
      <c r="XET28" s="56"/>
      <c r="XEU28" s="56"/>
      <c r="XEV28" s="56"/>
      <c r="XEW28" s="56"/>
      <c r="XEX28" s="56"/>
      <c r="XEY28" s="56"/>
      <c r="XEZ28" s="56"/>
      <c r="XFA28" s="56"/>
      <c r="XFB28" s="56"/>
      <c r="XFC28" s="56"/>
      <c r="XFD28" s="56"/>
    </row>
  </sheetData>
  <dataValidations disablePrompts="1" count="2">
    <dataValidation type="decimal" allowBlank="1" showInputMessage="1" showErrorMessage="1" errorTitle="Input error" error="Value has to be between 0 and 100" sqref="O8:O28 Q8:Q28" xr:uid="{00000000-0002-0000-0700-000000000000}">
      <formula1>0</formula1>
      <formula2>100</formula2>
    </dataValidation>
    <dataValidation type="decimal" allowBlank="1" showInputMessage="1" showErrorMessage="1" errorTitle="Input error" error="Value has to be between 0 and 8784" sqref="S8:S28" xr:uid="{00000000-0002-0000-07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T11"/>
  <sheetViews>
    <sheetView showGridLines="0" zoomScale="85" zoomScaleNormal="85" workbookViewId="0">
      <pane ySplit="7" topLeftCell="A8" activePane="bottomLeft" state="frozen"/>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2799.8276121817248</v>
      </c>
      <c r="C4" s="23">
        <f>SUM(P:P)</f>
        <v>559.96552243634494</v>
      </c>
      <c r="D4" s="23">
        <f>SUM(R:R)</f>
        <v>251.9844850963552</v>
      </c>
      <c r="E4" s="23">
        <f>SUM(T:T)</f>
        <v>2015.8758807708416</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1" t="s">
        <v>72</v>
      </c>
      <c r="C8" s="1" t="s">
        <v>198</v>
      </c>
      <c r="D8" s="1" t="s">
        <v>199</v>
      </c>
      <c r="E8" s="1" t="s">
        <v>200</v>
      </c>
      <c r="F8" s="1" t="s">
        <v>201</v>
      </c>
      <c r="G8" s="14">
        <v>751</v>
      </c>
      <c r="H8" s="14">
        <v>46259</v>
      </c>
      <c r="I8" s="24">
        <v>365</v>
      </c>
      <c r="J8" s="24">
        <v>23.5</v>
      </c>
      <c r="K8" s="24">
        <f t="shared" ref="K8:K11" si="0">J8*1000/58.44</f>
        <v>402.12183436002738</v>
      </c>
      <c r="L8" s="24">
        <v>11.1</v>
      </c>
      <c r="M8" s="24">
        <f t="shared" ref="M8:M11" si="1" xml:space="preserve"> L8+273.15</f>
        <v>284.25</v>
      </c>
      <c r="N8" s="22">
        <f>2*K8*0.000008314*(L8+273.15)*I8</f>
        <v>693.73085125770024</v>
      </c>
      <c r="O8" s="41">
        <f>'Total Energy Potential'!$L$8</f>
        <v>20</v>
      </c>
      <c r="P8" s="22">
        <f>N8*O8/100</f>
        <v>138.74617025154004</v>
      </c>
      <c r="Q8" s="41">
        <f>'Total Energy Potential'!$L$10</f>
        <v>45</v>
      </c>
      <c r="R8" s="23">
        <f>P8*Q8/100</f>
        <v>62.435776613193021</v>
      </c>
      <c r="S8" s="43">
        <f>'Total Energy Potential'!$L$6</f>
        <v>8000</v>
      </c>
      <c r="T8" s="23">
        <f>R8*S8/1000</f>
        <v>499.48621290554416</v>
      </c>
    </row>
    <row r="9" spans="1:20" x14ac:dyDescent="0.25">
      <c r="A9" s="3">
        <v>2</v>
      </c>
      <c r="B9" s="1"/>
      <c r="C9" s="1" t="s">
        <v>202</v>
      </c>
      <c r="D9" s="1" t="s">
        <v>202</v>
      </c>
      <c r="E9" s="1" t="s">
        <v>203</v>
      </c>
      <c r="F9" s="1" t="s">
        <v>201</v>
      </c>
      <c r="G9" s="14">
        <v>1094</v>
      </c>
      <c r="H9" s="14">
        <v>148268</v>
      </c>
      <c r="I9" s="24">
        <v>860</v>
      </c>
      <c r="J9" s="24">
        <v>24</v>
      </c>
      <c r="K9" s="24">
        <f t="shared" si="0"/>
        <v>410.6776180698152</v>
      </c>
      <c r="L9" s="24">
        <v>11.2</v>
      </c>
      <c r="M9" s="24">
        <f t="shared" si="1"/>
        <v>284.34999999999997</v>
      </c>
      <c r="N9" s="22">
        <f t="shared" ref="N9:N11" si="2">2*K9*0.000008314*(L9+273.15)*I9</f>
        <v>1669.9087260780286</v>
      </c>
      <c r="O9" s="41">
        <f>'Total Energy Potential'!$L$8</f>
        <v>20</v>
      </c>
      <c r="P9" s="22">
        <f t="shared" ref="P9:P11" si="3">N9*O9/100</f>
        <v>333.98174521560571</v>
      </c>
      <c r="Q9" s="41">
        <f>'Total Energy Potential'!$L$10</f>
        <v>45</v>
      </c>
      <c r="R9" s="23">
        <f t="shared" ref="R9:R11" si="4">P9*Q9/100</f>
        <v>150.29178534702257</v>
      </c>
      <c r="S9" s="43">
        <f>'Total Energy Potential'!$L$6</f>
        <v>8000</v>
      </c>
      <c r="T9" s="23">
        <f t="shared" ref="T9:T11" si="5">R9*S9/1000</f>
        <v>1202.3342827761805</v>
      </c>
    </row>
    <row r="10" spans="1:20" x14ac:dyDescent="0.25">
      <c r="A10" s="3">
        <v>3</v>
      </c>
      <c r="B10" s="1"/>
      <c r="C10" s="1" t="s">
        <v>204</v>
      </c>
      <c r="D10" s="1" t="s">
        <v>204</v>
      </c>
      <c r="E10" s="1" t="s">
        <v>205</v>
      </c>
      <c r="F10" s="1" t="s">
        <v>201</v>
      </c>
      <c r="G10" s="14">
        <v>371</v>
      </c>
      <c r="H10" s="14">
        <v>17802</v>
      </c>
      <c r="I10" s="24">
        <v>89</v>
      </c>
      <c r="J10" s="24">
        <v>22</v>
      </c>
      <c r="K10" s="24">
        <f t="shared" si="0"/>
        <v>376.45448323066393</v>
      </c>
      <c r="L10" s="24">
        <v>11.4</v>
      </c>
      <c r="M10" s="24">
        <f t="shared" si="1"/>
        <v>284.54999999999995</v>
      </c>
      <c r="N10" s="22">
        <f t="shared" si="2"/>
        <v>158.52621336755647</v>
      </c>
      <c r="O10" s="41">
        <f>'Total Energy Potential'!$L$8</f>
        <v>20</v>
      </c>
      <c r="P10" s="22">
        <f t="shared" si="3"/>
        <v>31.705242673511293</v>
      </c>
      <c r="Q10" s="41">
        <f>'Total Energy Potential'!$L$10</f>
        <v>45</v>
      </c>
      <c r="R10" s="23">
        <f t="shared" si="4"/>
        <v>14.267359203080082</v>
      </c>
      <c r="S10" s="43">
        <f>'Total Energy Potential'!$L$6</f>
        <v>8000</v>
      </c>
      <c r="T10" s="23">
        <f t="shared" si="5"/>
        <v>114.13887362464065</v>
      </c>
    </row>
    <row r="11" spans="1:20" x14ac:dyDescent="0.25">
      <c r="A11" s="3">
        <v>4</v>
      </c>
      <c r="B11" s="1"/>
      <c r="C11" s="1" t="s">
        <v>206</v>
      </c>
      <c r="D11" s="1" t="s">
        <v>206</v>
      </c>
      <c r="E11" s="1" t="s">
        <v>207</v>
      </c>
      <c r="F11" s="1" t="s">
        <v>157</v>
      </c>
      <c r="G11" s="14">
        <v>854</v>
      </c>
      <c r="H11" s="14">
        <v>118791</v>
      </c>
      <c r="I11" s="24">
        <v>574</v>
      </c>
      <c r="J11" s="24">
        <v>6</v>
      </c>
      <c r="K11" s="24">
        <f t="shared" si="0"/>
        <v>102.6694045174538</v>
      </c>
      <c r="L11" s="24">
        <v>10.199999999999999</v>
      </c>
      <c r="M11" s="24">
        <f t="shared" si="1"/>
        <v>283.34999999999997</v>
      </c>
      <c r="N11" s="22">
        <f t="shared" si="2"/>
        <v>277.66182147843938</v>
      </c>
      <c r="O11" s="41">
        <f>'Total Energy Potential'!$L$8</f>
        <v>20</v>
      </c>
      <c r="P11" s="22">
        <f t="shared" si="3"/>
        <v>55.532364295687877</v>
      </c>
      <c r="Q11" s="41">
        <f>'Total Energy Potential'!$L$10</f>
        <v>45</v>
      </c>
      <c r="R11" s="23">
        <f t="shared" si="4"/>
        <v>24.989563933059543</v>
      </c>
      <c r="S11" s="43">
        <f>'Total Energy Potential'!$L$6</f>
        <v>8000</v>
      </c>
      <c r="T11" s="23">
        <f t="shared" si="5"/>
        <v>199.91651146447634</v>
      </c>
    </row>
  </sheetData>
  <dataValidations count="2">
    <dataValidation type="decimal" allowBlank="1" showInputMessage="1" showErrorMessage="1" errorTitle="Input error" error="Value has to be between 0 and 100" sqref="O8:O11 Q8:Q11" xr:uid="{00000000-0002-0000-0800-000000000000}">
      <formula1>0</formula1>
      <formula2>100</formula2>
    </dataValidation>
    <dataValidation type="decimal" allowBlank="1" showInputMessage="1" showErrorMessage="1" errorTitle="Input error" error="Value has to be between 0 and 8784" sqref="S8:S11" xr:uid="{00000000-0002-0000-08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T14"/>
  <sheetViews>
    <sheetView showGridLines="0" zoomScale="85" zoomScaleNormal="85" workbookViewId="0">
      <pane ySplit="7" topLeftCell="A8" activePane="bottomLeft" state="frozen"/>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2738.3017074794661</v>
      </c>
      <c r="C4" s="23">
        <f>SUM(P:P)</f>
        <v>547.66034149589325</v>
      </c>
      <c r="D4" s="23">
        <f>SUM(R:R)</f>
        <v>246.44715367315194</v>
      </c>
      <c r="E4" s="23">
        <f>SUM(T:T)</f>
        <v>1971.5772293852156</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1" t="s">
        <v>80</v>
      </c>
      <c r="C8" s="1" t="s">
        <v>208</v>
      </c>
      <c r="D8" s="1" t="s">
        <v>208</v>
      </c>
      <c r="E8" s="1" t="s">
        <v>209</v>
      </c>
      <c r="F8" s="1" t="s">
        <v>154</v>
      </c>
      <c r="G8" s="14">
        <v>220</v>
      </c>
      <c r="H8" s="14">
        <v>5662</v>
      </c>
      <c r="I8" s="24">
        <v>137</v>
      </c>
      <c r="J8" s="24">
        <v>39</v>
      </c>
      <c r="K8" s="24">
        <f t="shared" ref="K8:K14" si="0">J8*1000/58.44</f>
        <v>667.35112936344967</v>
      </c>
      <c r="L8" s="24">
        <v>20.2</v>
      </c>
      <c r="M8" s="24">
        <f t="shared" ref="M8:M14" si="1" xml:space="preserve"> L8+273.15</f>
        <v>293.34999999999997</v>
      </c>
      <c r="N8" s="22">
        <f>2*K8*0.000008314*(L8+273.15)*I8</f>
        <v>445.96530738193013</v>
      </c>
      <c r="O8" s="41">
        <f>'Total Energy Potential'!$L$8</f>
        <v>20</v>
      </c>
      <c r="P8" s="22">
        <f>N8*O8/100</f>
        <v>89.193061476386035</v>
      </c>
      <c r="Q8" s="41">
        <f>'Total Energy Potential'!$L$10</f>
        <v>45</v>
      </c>
      <c r="R8" s="23">
        <f>P8*Q8/100</f>
        <v>40.136877664373714</v>
      </c>
      <c r="S8" s="43">
        <f>'Total Energy Potential'!$L$6</f>
        <v>8000</v>
      </c>
      <c r="T8" s="23">
        <f>R8*S8/1000</f>
        <v>321.09502131498971</v>
      </c>
    </row>
    <row r="9" spans="1:20" x14ac:dyDescent="0.25">
      <c r="A9" s="3">
        <v>2</v>
      </c>
      <c r="B9" s="1"/>
      <c r="C9" s="1" t="s">
        <v>210</v>
      </c>
      <c r="D9" s="1" t="s">
        <v>210</v>
      </c>
      <c r="E9" s="1" t="s">
        <v>211</v>
      </c>
      <c r="F9" s="1" t="s">
        <v>154</v>
      </c>
      <c r="G9" s="14">
        <v>216</v>
      </c>
      <c r="H9" s="14">
        <v>9301</v>
      </c>
      <c r="I9" s="24">
        <v>81</v>
      </c>
      <c r="J9" s="24">
        <v>36</v>
      </c>
      <c r="K9" s="24">
        <f t="shared" si="0"/>
        <v>616.01642710472277</v>
      </c>
      <c r="L9" s="24">
        <v>19.5</v>
      </c>
      <c r="M9" s="24">
        <f t="shared" si="1"/>
        <v>292.64999999999998</v>
      </c>
      <c r="N9" s="22">
        <f t="shared" ref="N9:N14" si="2">2*K9*0.000008314*(L9+273.15)*I9</f>
        <v>242.80960176591373</v>
      </c>
      <c r="O9" s="41">
        <f>'Total Energy Potential'!$L$8</f>
        <v>20</v>
      </c>
      <c r="P9" s="22">
        <f t="shared" ref="P9:P14" si="3">N9*O9/100</f>
        <v>48.561920353182742</v>
      </c>
      <c r="Q9" s="41">
        <f>'Total Energy Potential'!$L$10</f>
        <v>45</v>
      </c>
      <c r="R9" s="23">
        <f t="shared" ref="R9:R14" si="4">P9*Q9/100</f>
        <v>21.852864158932235</v>
      </c>
      <c r="S9" s="43">
        <f>'Total Energy Potential'!$L$6</f>
        <v>8000</v>
      </c>
      <c r="T9" s="23">
        <f t="shared" ref="T9:T14" si="5">R9*S9/1000</f>
        <v>174.82291327145788</v>
      </c>
    </row>
    <row r="10" spans="1:20" x14ac:dyDescent="0.25">
      <c r="A10" s="3">
        <v>3</v>
      </c>
      <c r="B10" s="1"/>
      <c r="C10" s="1" t="s">
        <v>212</v>
      </c>
      <c r="D10" s="1" t="s">
        <v>212</v>
      </c>
      <c r="E10" s="1" t="s">
        <v>213</v>
      </c>
      <c r="F10" s="1" t="s">
        <v>154</v>
      </c>
      <c r="G10" s="14">
        <v>297</v>
      </c>
      <c r="H10" s="14">
        <v>8664</v>
      </c>
      <c r="I10" s="24">
        <v>80</v>
      </c>
      <c r="J10" s="24">
        <v>36</v>
      </c>
      <c r="K10" s="24">
        <f t="shared" si="0"/>
        <v>616.01642710472277</v>
      </c>
      <c r="L10" s="24">
        <v>19.5</v>
      </c>
      <c r="M10" s="24">
        <f t="shared" si="1"/>
        <v>292.64999999999998</v>
      </c>
      <c r="N10" s="22">
        <f t="shared" si="2"/>
        <v>239.81195236139627</v>
      </c>
      <c r="O10" s="41">
        <f>'Total Energy Potential'!$L$8</f>
        <v>20</v>
      </c>
      <c r="P10" s="22">
        <f t="shared" si="3"/>
        <v>47.96239047227926</v>
      </c>
      <c r="Q10" s="41">
        <f>'Total Energy Potential'!$L$10</f>
        <v>45</v>
      </c>
      <c r="R10" s="23">
        <f t="shared" si="4"/>
        <v>21.583075712525666</v>
      </c>
      <c r="S10" s="43">
        <f>'Total Energy Potential'!$L$6</f>
        <v>8000</v>
      </c>
      <c r="T10" s="23">
        <f t="shared" si="5"/>
        <v>172.66460570020533</v>
      </c>
    </row>
    <row r="11" spans="1:20" x14ac:dyDescent="0.25">
      <c r="A11" s="3">
        <v>4</v>
      </c>
      <c r="B11" s="1"/>
      <c r="C11" s="1" t="s">
        <v>214</v>
      </c>
      <c r="D11" s="1" t="s">
        <v>214</v>
      </c>
      <c r="E11" s="1" t="s">
        <v>215</v>
      </c>
      <c r="F11" s="1" t="s">
        <v>154</v>
      </c>
      <c r="G11" s="14">
        <v>415</v>
      </c>
      <c r="H11" s="14">
        <v>16801</v>
      </c>
      <c r="I11" s="24">
        <v>76</v>
      </c>
      <c r="J11" s="24">
        <v>32.5</v>
      </c>
      <c r="K11" s="24">
        <f t="shared" si="0"/>
        <v>556.1259411362081</v>
      </c>
      <c r="L11" s="24">
        <v>19.5</v>
      </c>
      <c r="M11" s="24">
        <f t="shared" si="1"/>
        <v>292.64999999999998</v>
      </c>
      <c r="N11" s="22">
        <f t="shared" si="2"/>
        <v>205.6720563655031</v>
      </c>
      <c r="O11" s="41">
        <f>'Total Energy Potential'!$L$8</f>
        <v>20</v>
      </c>
      <c r="P11" s="22">
        <f t="shared" si="3"/>
        <v>41.134411273100625</v>
      </c>
      <c r="Q11" s="41">
        <f>'Total Energy Potential'!$L$10</f>
        <v>45</v>
      </c>
      <c r="R11" s="23">
        <f t="shared" si="4"/>
        <v>18.510485072895282</v>
      </c>
      <c r="S11" s="43">
        <f>'Total Energy Potential'!$L$6</f>
        <v>8000</v>
      </c>
      <c r="T11" s="23">
        <f t="shared" si="5"/>
        <v>148.08388058316226</v>
      </c>
    </row>
    <row r="12" spans="1:20" x14ac:dyDescent="0.25">
      <c r="A12" s="3">
        <v>5</v>
      </c>
      <c r="B12" s="1"/>
      <c r="C12" s="1" t="s">
        <v>216</v>
      </c>
      <c r="D12" s="1" t="s">
        <v>216</v>
      </c>
      <c r="E12" s="1" t="s">
        <v>217</v>
      </c>
      <c r="F12" s="1" t="s">
        <v>154</v>
      </c>
      <c r="G12" s="14">
        <v>243</v>
      </c>
      <c r="H12" s="14">
        <v>5864</v>
      </c>
      <c r="I12" s="24">
        <v>45</v>
      </c>
      <c r="J12" s="24">
        <v>32.5</v>
      </c>
      <c r="K12" s="24">
        <f t="shared" si="0"/>
        <v>556.1259411362081</v>
      </c>
      <c r="L12" s="24">
        <v>17.8</v>
      </c>
      <c r="M12" s="24">
        <f t="shared" si="1"/>
        <v>290.95</v>
      </c>
      <c r="N12" s="22">
        <f t="shared" si="2"/>
        <v>121.07209150410678</v>
      </c>
      <c r="O12" s="41">
        <f>'Total Energy Potential'!$L$8</f>
        <v>20</v>
      </c>
      <c r="P12" s="22">
        <f t="shared" si="3"/>
        <v>24.214418300821357</v>
      </c>
      <c r="Q12" s="41">
        <f>'Total Energy Potential'!$L$10</f>
        <v>45</v>
      </c>
      <c r="R12" s="23">
        <f t="shared" si="4"/>
        <v>10.896488235369612</v>
      </c>
      <c r="S12" s="43">
        <f>'Total Energy Potential'!$L$6</f>
        <v>8000</v>
      </c>
      <c r="T12" s="23">
        <f t="shared" si="5"/>
        <v>87.171905882956892</v>
      </c>
    </row>
    <row r="13" spans="1:20" x14ac:dyDescent="0.25">
      <c r="A13" s="3">
        <v>6</v>
      </c>
      <c r="B13" s="1"/>
      <c r="C13" s="1" t="s">
        <v>218</v>
      </c>
      <c r="D13" s="1" t="s">
        <v>218</v>
      </c>
      <c r="E13" s="1" t="s">
        <v>213</v>
      </c>
      <c r="F13" s="1" t="s">
        <v>154</v>
      </c>
      <c r="G13" s="14">
        <v>388</v>
      </c>
      <c r="H13" s="14">
        <v>24503</v>
      </c>
      <c r="I13" s="24">
        <v>170</v>
      </c>
      <c r="J13" s="24">
        <v>37.5</v>
      </c>
      <c r="K13" s="24">
        <f t="shared" si="0"/>
        <v>641.68377823408628</v>
      </c>
      <c r="L13" s="24">
        <v>19.3</v>
      </c>
      <c r="M13" s="24">
        <f t="shared" si="1"/>
        <v>292.45</v>
      </c>
      <c r="N13" s="22">
        <f t="shared" si="2"/>
        <v>530.47097150924026</v>
      </c>
      <c r="O13" s="41">
        <f>'Total Energy Potential'!$L$8</f>
        <v>20</v>
      </c>
      <c r="P13" s="22">
        <f t="shared" si="3"/>
        <v>106.09419430184806</v>
      </c>
      <c r="Q13" s="41">
        <f>'Total Energy Potential'!$L$10</f>
        <v>45</v>
      </c>
      <c r="R13" s="23">
        <f t="shared" si="4"/>
        <v>47.742387435831624</v>
      </c>
      <c r="S13" s="43">
        <f>'Total Energy Potential'!$L$6</f>
        <v>8000</v>
      </c>
      <c r="T13" s="23">
        <f t="shared" si="5"/>
        <v>381.93909948665299</v>
      </c>
    </row>
    <row r="14" spans="1:20" x14ac:dyDescent="0.25">
      <c r="A14" s="3">
        <v>7</v>
      </c>
      <c r="C14" s="2" t="s">
        <v>219</v>
      </c>
      <c r="D14" s="2" t="s">
        <v>219</v>
      </c>
      <c r="E14" s="2" t="s">
        <v>220</v>
      </c>
      <c r="F14" s="2" t="s">
        <v>154</v>
      </c>
      <c r="G14" s="14">
        <v>515</v>
      </c>
      <c r="H14" s="14">
        <v>53475</v>
      </c>
      <c r="I14" s="24">
        <v>383</v>
      </c>
      <c r="J14" s="24">
        <v>30</v>
      </c>
      <c r="K14" s="24">
        <f t="shared" si="0"/>
        <v>513.34702258726907</v>
      </c>
      <c r="L14" s="24">
        <v>18.2</v>
      </c>
      <c r="M14" s="24">
        <f t="shared" si="1"/>
        <v>291.34999999999997</v>
      </c>
      <c r="N14" s="22">
        <f t="shared" si="2"/>
        <v>952.49972659137586</v>
      </c>
      <c r="O14" s="41">
        <f>'Total Energy Potential'!$L$8</f>
        <v>20</v>
      </c>
      <c r="P14" s="22">
        <f t="shared" si="3"/>
        <v>190.49994531827517</v>
      </c>
      <c r="Q14" s="41">
        <f>'Total Energy Potential'!$L$10</f>
        <v>45</v>
      </c>
      <c r="R14" s="23">
        <f t="shared" si="4"/>
        <v>85.724975393223829</v>
      </c>
      <c r="S14" s="43">
        <f>'Total Energy Potential'!$L$6</f>
        <v>8000</v>
      </c>
      <c r="T14" s="23">
        <f t="shared" si="5"/>
        <v>685.79980314579063</v>
      </c>
    </row>
  </sheetData>
  <dataValidations count="2">
    <dataValidation type="decimal" allowBlank="1" showInputMessage="1" showErrorMessage="1" errorTitle="Input error" error="Value has to be between 0 and 100" sqref="O8:O14 Q8:Q14" xr:uid="{00000000-0002-0000-0900-000000000000}">
      <formula1>0</formula1>
      <formula2>100</formula2>
    </dataValidation>
    <dataValidation type="decimal" allowBlank="1" showInputMessage="1" showErrorMessage="1" errorTitle="Input error" error="Value has to be between 0 and 8784" sqref="S8:S14" xr:uid="{00000000-0002-0000-09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T19"/>
  <sheetViews>
    <sheetView showGridLines="0" topLeftCell="D1" zoomScale="85" zoomScaleNormal="85" workbookViewId="0">
      <pane ySplit="7" topLeftCell="A8" activePane="bottomLeft" state="frozen"/>
      <selection pane="bottomLeft" activeCell="D13" sqref="A13:XFD13"/>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9160.8174978182724</v>
      </c>
      <c r="C4" s="23">
        <f>SUM(P:P)</f>
        <v>1832.1634995636548</v>
      </c>
      <c r="D4" s="23">
        <f>SUM(R:R)</f>
        <v>824.47357480364474</v>
      </c>
      <c r="E4" s="23">
        <f>SUM(T:T)</f>
        <v>6595.7885984291579</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84</v>
      </c>
      <c r="C8" s="2" t="s">
        <v>221</v>
      </c>
      <c r="D8" s="2" t="s">
        <v>221</v>
      </c>
      <c r="E8" s="2" t="s">
        <v>222</v>
      </c>
      <c r="F8" s="2" t="s">
        <v>154</v>
      </c>
      <c r="G8" s="14">
        <v>241</v>
      </c>
      <c r="H8" s="14">
        <v>8852</v>
      </c>
      <c r="I8" s="24">
        <v>110</v>
      </c>
      <c r="J8" s="24">
        <v>38</v>
      </c>
      <c r="K8" s="24">
        <f t="shared" ref="K8:K19" si="0">J8*1000/58.44</f>
        <v>650.23956194387404</v>
      </c>
      <c r="L8" s="24">
        <v>19.100000000000001</v>
      </c>
      <c r="M8" s="24">
        <f t="shared" ref="M8:M19" si="1" xml:space="preserve"> L8+273.15</f>
        <v>292.25</v>
      </c>
      <c r="N8" s="22">
        <f>2*K8*0.000008314*(L8+273.15)*I8</f>
        <v>347.58466700889801</v>
      </c>
      <c r="O8" s="41">
        <f>'Total Energy Potential'!$L$8</f>
        <v>20</v>
      </c>
      <c r="P8" s="22">
        <f>N8*O8/100</f>
        <v>69.51693340177961</v>
      </c>
      <c r="Q8" s="41">
        <f>'Total Energy Potential'!$L$10</f>
        <v>45</v>
      </c>
      <c r="R8" s="23">
        <f>P8*Q8/100</f>
        <v>31.282620030800828</v>
      </c>
      <c r="S8" s="43">
        <f>'Total Energy Potential'!$L$6</f>
        <v>8000</v>
      </c>
      <c r="T8" s="23">
        <f>R8*S8/1000</f>
        <v>250.26096024640663</v>
      </c>
    </row>
    <row r="9" spans="1:20" x14ac:dyDescent="0.25">
      <c r="A9" s="3">
        <v>2</v>
      </c>
      <c r="C9" s="2" t="s">
        <v>223</v>
      </c>
      <c r="D9" s="2" t="s">
        <v>223</v>
      </c>
      <c r="E9" s="2" t="s">
        <v>224</v>
      </c>
      <c r="F9" s="2" t="s">
        <v>154</v>
      </c>
      <c r="G9" s="14">
        <v>405</v>
      </c>
      <c r="H9" s="14">
        <v>16668</v>
      </c>
      <c r="I9" s="24">
        <v>239</v>
      </c>
      <c r="J9" s="24">
        <v>37.5</v>
      </c>
      <c r="K9" s="24">
        <f t="shared" si="0"/>
        <v>641.68377823408628</v>
      </c>
      <c r="L9" s="24">
        <v>19.8</v>
      </c>
      <c r="M9" s="24">
        <f t="shared" si="1"/>
        <v>292.95</v>
      </c>
      <c r="N9" s="22">
        <f t="shared" ref="N9:N19" si="2">2*K9*0.000008314*(L9+273.15)*I9</f>
        <v>747.05483277720748</v>
      </c>
      <c r="O9" s="41">
        <f>'Total Energy Potential'!$L$8</f>
        <v>20</v>
      </c>
      <c r="P9" s="22">
        <f t="shared" ref="P9:P19" si="3">N9*O9/100</f>
        <v>149.41096655544149</v>
      </c>
      <c r="Q9" s="41">
        <f>'Total Energy Potential'!$L$10</f>
        <v>45</v>
      </c>
      <c r="R9" s="23">
        <f t="shared" ref="R9:R19" si="4">P9*Q9/100</f>
        <v>67.234934949948681</v>
      </c>
      <c r="S9" s="43">
        <f>'Total Energy Potential'!$L$6</f>
        <v>8000</v>
      </c>
      <c r="T9" s="23">
        <f t="shared" ref="T9:T19" si="5">R9*S9/1000</f>
        <v>537.87947959958944</v>
      </c>
    </row>
    <row r="10" spans="1:20" x14ac:dyDescent="0.25">
      <c r="A10" s="3">
        <v>3</v>
      </c>
      <c r="C10" s="2" t="s">
        <v>225</v>
      </c>
      <c r="D10" s="2" t="s">
        <v>226</v>
      </c>
      <c r="E10" s="2" t="s">
        <v>227</v>
      </c>
      <c r="F10" s="2" t="s">
        <v>154</v>
      </c>
      <c r="G10" s="14">
        <v>158</v>
      </c>
      <c r="H10" s="14">
        <v>4059</v>
      </c>
      <c r="I10" s="24">
        <v>120</v>
      </c>
      <c r="J10" s="24">
        <v>38</v>
      </c>
      <c r="K10" s="24">
        <f t="shared" si="0"/>
        <v>650.23956194387404</v>
      </c>
      <c r="L10" s="24">
        <v>19.3</v>
      </c>
      <c r="M10" s="24">
        <f t="shared" si="1"/>
        <v>292.45</v>
      </c>
      <c r="N10" s="22">
        <f t="shared" si="2"/>
        <v>379.44276550308007</v>
      </c>
      <c r="O10" s="41">
        <f>'Total Energy Potential'!$L$8</f>
        <v>20</v>
      </c>
      <c r="P10" s="22">
        <f t="shared" si="3"/>
        <v>75.888553100616008</v>
      </c>
      <c r="Q10" s="41">
        <f>'Total Energy Potential'!$L$10</f>
        <v>45</v>
      </c>
      <c r="R10" s="23">
        <f t="shared" si="4"/>
        <v>34.149848895277202</v>
      </c>
      <c r="S10" s="43">
        <f>'Total Energy Potential'!$L$6</f>
        <v>8000</v>
      </c>
      <c r="T10" s="23">
        <f t="shared" si="5"/>
        <v>273.19879116221762</v>
      </c>
    </row>
    <row r="11" spans="1:20" x14ac:dyDescent="0.25">
      <c r="A11" s="3">
        <v>4</v>
      </c>
      <c r="C11" s="2" t="s">
        <v>228</v>
      </c>
      <c r="D11" s="2" t="s">
        <v>228</v>
      </c>
      <c r="E11" s="2" t="s">
        <v>229</v>
      </c>
      <c r="F11" s="2" t="s">
        <v>154</v>
      </c>
      <c r="G11" s="14">
        <v>175</v>
      </c>
      <c r="H11" s="14">
        <v>5784</v>
      </c>
      <c r="I11" s="24">
        <v>82</v>
      </c>
      <c r="J11" s="24">
        <v>38</v>
      </c>
      <c r="K11" s="24">
        <f t="shared" si="0"/>
        <v>650.23956194387404</v>
      </c>
      <c r="L11" s="24">
        <v>19.899999999999999</v>
      </c>
      <c r="M11" s="24">
        <f t="shared" si="1"/>
        <v>293.04999999999995</v>
      </c>
      <c r="N11" s="22">
        <f t="shared" si="2"/>
        <v>259.81784918548937</v>
      </c>
      <c r="O11" s="41">
        <f>'Total Energy Potential'!$L$8</f>
        <v>20</v>
      </c>
      <c r="P11" s="22">
        <f t="shared" si="3"/>
        <v>51.963569837097879</v>
      </c>
      <c r="Q11" s="41">
        <f>'Total Energy Potential'!$L$10</f>
        <v>45</v>
      </c>
      <c r="R11" s="23">
        <f t="shared" si="4"/>
        <v>23.383606426694044</v>
      </c>
      <c r="S11" s="43">
        <f>'Total Energy Potential'!$L$6</f>
        <v>8000</v>
      </c>
      <c r="T11" s="23">
        <f t="shared" si="5"/>
        <v>187.06885141355235</v>
      </c>
    </row>
    <row r="12" spans="1:20" x14ac:dyDescent="0.25">
      <c r="A12" s="3">
        <v>5</v>
      </c>
      <c r="C12" s="2" t="s">
        <v>230</v>
      </c>
      <c r="D12" s="2" t="s">
        <v>230</v>
      </c>
      <c r="E12" s="2" t="s">
        <v>231</v>
      </c>
      <c r="F12" s="2" t="s">
        <v>154</v>
      </c>
      <c r="G12" s="14">
        <v>212</v>
      </c>
      <c r="H12" s="14">
        <v>5615</v>
      </c>
      <c r="I12" s="24">
        <v>95</v>
      </c>
      <c r="J12" s="24">
        <v>33</v>
      </c>
      <c r="K12" s="24">
        <f t="shared" si="0"/>
        <v>564.68172484599586</v>
      </c>
      <c r="L12" s="24">
        <v>17.100000000000001</v>
      </c>
      <c r="M12" s="24">
        <f t="shared" si="1"/>
        <v>290.25</v>
      </c>
      <c r="N12" s="22">
        <f t="shared" si="2"/>
        <v>258.90448998973307</v>
      </c>
      <c r="O12" s="41">
        <f>'Total Energy Potential'!$L$8</f>
        <v>20</v>
      </c>
      <c r="P12" s="22">
        <f t="shared" si="3"/>
        <v>51.78089799794661</v>
      </c>
      <c r="Q12" s="41">
        <f>'Total Energy Potential'!$L$10</f>
        <v>45</v>
      </c>
      <c r="R12" s="23">
        <f t="shared" si="4"/>
        <v>23.301404099075977</v>
      </c>
      <c r="S12" s="43">
        <f>'Total Energy Potential'!$L$6</f>
        <v>8000</v>
      </c>
      <c r="T12" s="23">
        <f t="shared" si="5"/>
        <v>186.41123279260782</v>
      </c>
    </row>
    <row r="13" spans="1:20" x14ac:dyDescent="0.25">
      <c r="A13" s="3">
        <v>6</v>
      </c>
      <c r="C13" s="2" t="s">
        <v>232</v>
      </c>
      <c r="D13" s="2" t="s">
        <v>232</v>
      </c>
      <c r="E13" s="2" t="s">
        <v>233</v>
      </c>
      <c r="F13" s="2" t="s">
        <v>154</v>
      </c>
      <c r="G13" s="14">
        <v>652</v>
      </c>
      <c r="H13" s="14">
        <v>73746</v>
      </c>
      <c r="I13" s="24">
        <v>1460</v>
      </c>
      <c r="J13" s="24">
        <v>36</v>
      </c>
      <c r="K13" s="24">
        <f t="shared" si="0"/>
        <v>616.01642710472277</v>
      </c>
      <c r="L13" s="24">
        <v>17.100000000000001</v>
      </c>
      <c r="M13" s="24">
        <f t="shared" si="1"/>
        <v>290.25</v>
      </c>
      <c r="N13" s="22">
        <f t="shared" si="2"/>
        <v>4340.6762340862415</v>
      </c>
      <c r="O13" s="41">
        <f>'Total Energy Potential'!$L$8</f>
        <v>20</v>
      </c>
      <c r="P13" s="22">
        <f t="shared" si="3"/>
        <v>868.13524681724823</v>
      </c>
      <c r="Q13" s="41">
        <f>'Total Energy Potential'!$L$10</f>
        <v>45</v>
      </c>
      <c r="R13" s="23">
        <f t="shared" si="4"/>
        <v>390.66086106776174</v>
      </c>
      <c r="S13" s="43">
        <f>'Total Energy Potential'!$L$6</f>
        <v>8000</v>
      </c>
      <c r="T13" s="23">
        <f t="shared" si="5"/>
        <v>3125.2868885420939</v>
      </c>
    </row>
    <row r="14" spans="1:20" x14ac:dyDescent="0.25">
      <c r="A14" s="3">
        <v>7</v>
      </c>
      <c r="C14" s="2" t="s">
        <v>234</v>
      </c>
      <c r="D14" s="2" t="s">
        <v>235</v>
      </c>
      <c r="E14" s="2" t="s">
        <v>236</v>
      </c>
      <c r="F14" s="2" t="s">
        <v>154</v>
      </c>
      <c r="G14" s="14">
        <v>147</v>
      </c>
      <c r="H14" s="14">
        <v>2885</v>
      </c>
      <c r="I14" s="24">
        <v>218</v>
      </c>
      <c r="J14" s="24">
        <v>35.5</v>
      </c>
      <c r="K14" s="24">
        <f t="shared" si="0"/>
        <v>607.460643394935</v>
      </c>
      <c r="L14" s="24">
        <v>17.100000000000001</v>
      </c>
      <c r="M14" s="24">
        <f t="shared" si="1"/>
        <v>290.25</v>
      </c>
      <c r="N14" s="22">
        <f t="shared" si="2"/>
        <v>639.12658629363455</v>
      </c>
      <c r="O14" s="41">
        <f>'Total Energy Potential'!$L$8</f>
        <v>20</v>
      </c>
      <c r="P14" s="22">
        <f t="shared" si="3"/>
        <v>127.8253172587269</v>
      </c>
      <c r="Q14" s="41">
        <f>'Total Energy Potential'!$L$10</f>
        <v>45</v>
      </c>
      <c r="R14" s="23">
        <f t="shared" si="4"/>
        <v>57.521392766427105</v>
      </c>
      <c r="S14" s="43">
        <f>'Total Energy Potential'!$L$6</f>
        <v>8000</v>
      </c>
      <c r="T14" s="23">
        <f t="shared" si="5"/>
        <v>460.17114213141684</v>
      </c>
    </row>
    <row r="15" spans="1:20" x14ac:dyDescent="0.25">
      <c r="A15" s="3">
        <v>8</v>
      </c>
      <c r="C15" s="2" t="s">
        <v>237</v>
      </c>
      <c r="D15" s="2" t="s">
        <v>238</v>
      </c>
      <c r="E15" s="2" t="s">
        <v>239</v>
      </c>
      <c r="F15" s="2" t="s">
        <v>154</v>
      </c>
      <c r="G15" s="14">
        <v>421</v>
      </c>
      <c r="H15" s="14">
        <v>14543</v>
      </c>
      <c r="I15" s="24">
        <v>235</v>
      </c>
      <c r="J15" s="24">
        <v>35</v>
      </c>
      <c r="K15" s="24">
        <f t="shared" si="0"/>
        <v>598.90485968514713</v>
      </c>
      <c r="L15" s="24">
        <v>17.100000000000001</v>
      </c>
      <c r="M15" s="24">
        <f t="shared" si="1"/>
        <v>290.25</v>
      </c>
      <c r="N15" s="22">
        <f t="shared" si="2"/>
        <v>679.26297612936344</v>
      </c>
      <c r="O15" s="41">
        <f>'Total Energy Potential'!$L$8</f>
        <v>20</v>
      </c>
      <c r="P15" s="22">
        <f t="shared" si="3"/>
        <v>135.85259522587268</v>
      </c>
      <c r="Q15" s="41">
        <f>'Total Energy Potential'!$L$10</f>
        <v>45</v>
      </c>
      <c r="R15" s="23">
        <f t="shared" si="4"/>
        <v>61.133667851642706</v>
      </c>
      <c r="S15" s="43">
        <f>'Total Energy Potential'!$L$6</f>
        <v>8000</v>
      </c>
      <c r="T15" s="23">
        <f t="shared" si="5"/>
        <v>489.06934281314165</v>
      </c>
    </row>
    <row r="16" spans="1:20" x14ac:dyDescent="0.25">
      <c r="A16" s="3">
        <v>9</v>
      </c>
      <c r="C16" s="2" t="s">
        <v>240</v>
      </c>
      <c r="D16" s="2" t="s">
        <v>240</v>
      </c>
      <c r="E16" s="2" t="s">
        <v>239</v>
      </c>
      <c r="F16" s="2" t="s">
        <v>154</v>
      </c>
      <c r="G16" s="14">
        <v>174</v>
      </c>
      <c r="H16" s="14">
        <v>4811</v>
      </c>
      <c r="I16" s="24">
        <v>93</v>
      </c>
      <c r="J16" s="24">
        <v>35.5</v>
      </c>
      <c r="K16" s="24">
        <f t="shared" si="0"/>
        <v>607.460643394935</v>
      </c>
      <c r="L16" s="24">
        <v>17.2</v>
      </c>
      <c r="M16" s="24">
        <f t="shared" si="1"/>
        <v>290.34999999999997</v>
      </c>
      <c r="N16" s="22">
        <f t="shared" si="2"/>
        <v>272.74885779774127</v>
      </c>
      <c r="O16" s="41">
        <f>'Total Energy Potential'!$L$8</f>
        <v>20</v>
      </c>
      <c r="P16" s="22">
        <f t="shared" si="3"/>
        <v>54.549771559548255</v>
      </c>
      <c r="Q16" s="41">
        <f>'Total Energy Potential'!$L$10</f>
        <v>45</v>
      </c>
      <c r="R16" s="23">
        <f t="shared" si="4"/>
        <v>24.547397201796716</v>
      </c>
      <c r="S16" s="43">
        <f>'Total Energy Potential'!$L$6</f>
        <v>8000</v>
      </c>
      <c r="T16" s="23">
        <f t="shared" si="5"/>
        <v>196.37917761437373</v>
      </c>
    </row>
    <row r="17" spans="1:20" x14ac:dyDescent="0.25">
      <c r="A17" s="3">
        <v>10</v>
      </c>
      <c r="C17" s="2" t="s">
        <v>241</v>
      </c>
      <c r="D17" s="2" t="s">
        <v>241</v>
      </c>
      <c r="E17" s="2" t="s">
        <v>242</v>
      </c>
      <c r="F17" s="2" t="s">
        <v>154</v>
      </c>
      <c r="G17" s="14">
        <v>231</v>
      </c>
      <c r="H17" s="14">
        <v>4420</v>
      </c>
      <c r="I17" s="24">
        <v>137</v>
      </c>
      <c r="J17" s="24">
        <v>37</v>
      </c>
      <c r="K17" s="24">
        <f t="shared" si="0"/>
        <v>633.1279945242984</v>
      </c>
      <c r="L17" s="24">
        <v>17.5</v>
      </c>
      <c r="M17" s="24">
        <f t="shared" si="1"/>
        <v>290.64999999999998</v>
      </c>
      <c r="N17" s="22">
        <f t="shared" si="2"/>
        <v>419.20111303559202</v>
      </c>
      <c r="O17" s="41">
        <f>'Total Energy Potential'!$L$8</f>
        <v>20</v>
      </c>
      <c r="P17" s="22">
        <f t="shared" si="3"/>
        <v>83.840222607118406</v>
      </c>
      <c r="Q17" s="41">
        <f>'Total Energy Potential'!$L$10</f>
        <v>45</v>
      </c>
      <c r="R17" s="23">
        <f t="shared" si="4"/>
        <v>37.728100173203281</v>
      </c>
      <c r="S17" s="43">
        <f>'Total Energy Potential'!$L$6</f>
        <v>8000</v>
      </c>
      <c r="T17" s="23">
        <f t="shared" si="5"/>
        <v>301.82480138562624</v>
      </c>
    </row>
    <row r="18" spans="1:20" x14ac:dyDescent="0.25">
      <c r="A18" s="3">
        <v>11</v>
      </c>
      <c r="C18" s="2" t="s">
        <v>243</v>
      </c>
      <c r="D18" s="2" t="s">
        <v>243</v>
      </c>
      <c r="E18" s="2" t="s">
        <v>244</v>
      </c>
      <c r="F18" s="2" t="s">
        <v>154</v>
      </c>
      <c r="G18" s="14">
        <v>170</v>
      </c>
      <c r="H18" s="14">
        <v>2939</v>
      </c>
      <c r="I18" s="24">
        <v>92</v>
      </c>
      <c r="J18" s="24">
        <v>37</v>
      </c>
      <c r="K18" s="24">
        <f t="shared" si="0"/>
        <v>633.1279945242984</v>
      </c>
      <c r="L18" s="24">
        <v>17.399999999999999</v>
      </c>
      <c r="M18" s="24">
        <f t="shared" si="1"/>
        <v>290.54999999999995</v>
      </c>
      <c r="N18" s="22">
        <f t="shared" si="2"/>
        <v>281.41046238193013</v>
      </c>
      <c r="O18" s="41">
        <f>'Total Energy Potential'!$L$8</f>
        <v>20</v>
      </c>
      <c r="P18" s="22">
        <f t="shared" si="3"/>
        <v>56.282092476386026</v>
      </c>
      <c r="Q18" s="41">
        <f>'Total Energy Potential'!$L$10</f>
        <v>45</v>
      </c>
      <c r="R18" s="23">
        <f t="shared" si="4"/>
        <v>25.326941614373712</v>
      </c>
      <c r="S18" s="43">
        <f>'Total Energy Potential'!$L$6</f>
        <v>8000</v>
      </c>
      <c r="T18" s="23">
        <f t="shared" si="5"/>
        <v>202.6155329149897</v>
      </c>
    </row>
    <row r="19" spans="1:20" x14ac:dyDescent="0.25">
      <c r="A19" s="3">
        <v>12</v>
      </c>
      <c r="C19" s="2" t="s">
        <v>245</v>
      </c>
      <c r="D19" s="2" t="s">
        <v>245</v>
      </c>
      <c r="E19" s="2" t="s">
        <v>246</v>
      </c>
      <c r="F19" s="2" t="s">
        <v>154</v>
      </c>
      <c r="G19" s="14">
        <v>138</v>
      </c>
      <c r="H19" s="14">
        <v>3327</v>
      </c>
      <c r="I19" s="24">
        <v>173</v>
      </c>
      <c r="J19" s="24">
        <v>37.5</v>
      </c>
      <c r="K19" s="24">
        <f t="shared" si="0"/>
        <v>641.68377823408628</v>
      </c>
      <c r="L19" s="24">
        <v>17</v>
      </c>
      <c r="M19" s="24">
        <f t="shared" si="1"/>
        <v>290.14999999999998</v>
      </c>
      <c r="N19" s="22">
        <f t="shared" si="2"/>
        <v>535.58666362936344</v>
      </c>
      <c r="O19" s="41">
        <f>'Total Energy Potential'!$L$8</f>
        <v>20</v>
      </c>
      <c r="P19" s="22">
        <f t="shared" si="3"/>
        <v>107.1173327258727</v>
      </c>
      <c r="Q19" s="41">
        <f>'Total Energy Potential'!$L$10</f>
        <v>45</v>
      </c>
      <c r="R19" s="23">
        <f t="shared" si="4"/>
        <v>48.202799726642716</v>
      </c>
      <c r="S19" s="43">
        <f>'Total Energy Potential'!$L$6</f>
        <v>8000</v>
      </c>
      <c r="T19" s="23">
        <f t="shared" si="5"/>
        <v>385.62239781314173</v>
      </c>
    </row>
  </sheetData>
  <dataValidations count="2">
    <dataValidation type="decimal" allowBlank="1" showInputMessage="1" showErrorMessage="1" errorTitle="Input error" error="Value has to be between 0 and 100" sqref="O8:O19 Q8:Q19" xr:uid="{00000000-0002-0000-0A00-000000000000}">
      <formula1>0</formula1>
      <formula2>100</formula2>
    </dataValidation>
    <dataValidation type="decimal" allowBlank="1" showInputMessage="1" showErrorMessage="1" errorTitle="Input error" error="Value has to be between 0 and 8784" sqref="S8:S19" xr:uid="{00000000-0002-0000-0A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T11"/>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347.18714997159475</v>
      </c>
      <c r="C4" s="23">
        <f>SUM(P:P)</f>
        <v>69.437429994318961</v>
      </c>
      <c r="D4" s="23">
        <f>SUM(R:R)</f>
        <v>31.246843497443528</v>
      </c>
      <c r="E4" s="23">
        <f>SUM(T:T)</f>
        <v>249.97474797954823</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88</v>
      </c>
      <c r="C8" s="2" t="s">
        <v>247</v>
      </c>
      <c r="D8" s="2" t="s">
        <v>247</v>
      </c>
      <c r="E8" s="2" t="s">
        <v>248</v>
      </c>
      <c r="F8" s="2" t="s">
        <v>157</v>
      </c>
      <c r="G8" s="14">
        <v>1020</v>
      </c>
      <c r="H8" s="14">
        <v>85613</v>
      </c>
      <c r="I8" s="24">
        <v>640</v>
      </c>
      <c r="J8" s="24">
        <v>4.5</v>
      </c>
      <c r="K8" s="24">
        <f t="shared" ref="K8:K11" si="0">J8*1000/58.44</f>
        <v>77.002053388090346</v>
      </c>
      <c r="L8" s="24">
        <v>8.6999999999999993</v>
      </c>
      <c r="M8" s="24">
        <f t="shared" ref="M8:M11" si="1" xml:space="preserve"> L8+273.15</f>
        <v>281.84999999999997</v>
      </c>
      <c r="N8" s="22">
        <f>2*K8*0.000008314*(L8+273.15)*I8</f>
        <v>230.96189568788498</v>
      </c>
      <c r="O8" s="41">
        <f>'Total Energy Potential'!$L$8</f>
        <v>20</v>
      </c>
      <c r="P8" s="22">
        <f>N8*O8/100</f>
        <v>46.192379137576992</v>
      </c>
      <c r="Q8" s="41">
        <f>'Total Energy Potential'!$L$10</f>
        <v>45</v>
      </c>
      <c r="R8" s="23">
        <f>P8*Q8/100</f>
        <v>20.786570611909646</v>
      </c>
      <c r="S8" s="43">
        <f>'Total Energy Potential'!$L$6</f>
        <v>8000</v>
      </c>
      <c r="T8" s="23">
        <f>R8*S8/1000</f>
        <v>166.29256489527717</v>
      </c>
    </row>
    <row r="9" spans="1:20" x14ac:dyDescent="0.25">
      <c r="A9" s="3">
        <v>2</v>
      </c>
      <c r="C9" s="2" t="s">
        <v>249</v>
      </c>
      <c r="D9" s="2" t="s">
        <v>249</v>
      </c>
      <c r="E9" s="2" t="s">
        <v>248</v>
      </c>
      <c r="F9" s="2" t="s">
        <v>157</v>
      </c>
      <c r="G9" s="14">
        <v>452</v>
      </c>
      <c r="H9" s="14">
        <v>9161</v>
      </c>
      <c r="I9" s="24">
        <v>71</v>
      </c>
      <c r="J9" s="24">
        <v>4.3</v>
      </c>
      <c r="K9" s="24">
        <f t="shared" si="0"/>
        <v>73.579739904175227</v>
      </c>
      <c r="L9" s="24">
        <v>8.8000000000000007</v>
      </c>
      <c r="M9" s="24">
        <f t="shared" si="1"/>
        <v>281.95</v>
      </c>
      <c r="N9" s="22">
        <f t="shared" ref="N9:N11" si="2">2*K9*0.000008314*(L9+273.15)*I9</f>
        <v>24.492251580766599</v>
      </c>
      <c r="O9" s="41">
        <f>'Total Energy Potential'!$L$8</f>
        <v>20</v>
      </c>
      <c r="P9" s="22">
        <f t="shared" ref="P9:P11" si="3">N9*O9/100</f>
        <v>4.8984503161533199</v>
      </c>
      <c r="Q9" s="41">
        <f>'Total Energy Potential'!$L$10</f>
        <v>45</v>
      </c>
      <c r="R9" s="23">
        <f t="shared" ref="R9:R11" si="4">P9*Q9/100</f>
        <v>2.2043026422689938</v>
      </c>
      <c r="S9" s="43">
        <f>'Total Energy Potential'!$L$6</f>
        <v>8000</v>
      </c>
      <c r="T9" s="23">
        <f t="shared" ref="T9:T11" si="5">R9*S9/1000</f>
        <v>17.63442113815195</v>
      </c>
    </row>
    <row r="10" spans="1:20" x14ac:dyDescent="0.25">
      <c r="A10" s="3">
        <v>3</v>
      </c>
      <c r="C10" s="2" t="s">
        <v>250</v>
      </c>
      <c r="D10" s="2" t="s">
        <v>251</v>
      </c>
      <c r="E10" s="2" t="s">
        <v>252</v>
      </c>
      <c r="F10" s="2" t="s">
        <v>157</v>
      </c>
      <c r="G10" s="14">
        <v>310</v>
      </c>
      <c r="H10" s="14">
        <v>17504</v>
      </c>
      <c r="I10" s="24">
        <v>106</v>
      </c>
      <c r="J10" s="24">
        <v>4.5</v>
      </c>
      <c r="K10" s="24">
        <f t="shared" si="0"/>
        <v>77.002053388090346</v>
      </c>
      <c r="L10" s="24">
        <v>8.6999999999999993</v>
      </c>
      <c r="M10" s="24">
        <f t="shared" si="1"/>
        <v>281.84999999999997</v>
      </c>
      <c r="N10" s="22">
        <f t="shared" si="2"/>
        <v>38.253063973305949</v>
      </c>
      <c r="O10" s="41">
        <f>'Total Energy Potential'!$L$8</f>
        <v>20</v>
      </c>
      <c r="P10" s="22">
        <f t="shared" si="3"/>
        <v>7.6506127946611899</v>
      </c>
      <c r="Q10" s="41">
        <f>'Total Energy Potential'!$L$10</f>
        <v>45</v>
      </c>
      <c r="R10" s="23">
        <f t="shared" si="4"/>
        <v>3.442775757597536</v>
      </c>
      <c r="S10" s="43">
        <f>'Total Energy Potential'!$L$6</f>
        <v>8000</v>
      </c>
      <c r="T10" s="23">
        <f t="shared" si="5"/>
        <v>27.542206060780288</v>
      </c>
    </row>
    <row r="11" spans="1:20" x14ac:dyDescent="0.25">
      <c r="A11" s="3">
        <v>4</v>
      </c>
      <c r="C11" s="2" t="s">
        <v>253</v>
      </c>
      <c r="D11" s="2" t="s">
        <v>253</v>
      </c>
      <c r="E11" s="2" t="s">
        <v>254</v>
      </c>
      <c r="F11" s="2" t="s">
        <v>157</v>
      </c>
      <c r="G11" s="14">
        <v>346</v>
      </c>
      <c r="H11" s="14">
        <v>11843</v>
      </c>
      <c r="I11" s="24">
        <v>98</v>
      </c>
      <c r="J11" s="24">
        <v>6.8</v>
      </c>
      <c r="K11" s="24">
        <f t="shared" si="0"/>
        <v>116.35865845311432</v>
      </c>
      <c r="L11" s="24">
        <v>8.9</v>
      </c>
      <c r="M11" s="24">
        <f t="shared" si="1"/>
        <v>282.04999999999995</v>
      </c>
      <c r="N11" s="22">
        <f t="shared" si="2"/>
        <v>53.479938729637233</v>
      </c>
      <c r="O11" s="41">
        <f>'Total Energy Potential'!$L$8</f>
        <v>20</v>
      </c>
      <c r="P11" s="22">
        <f t="shared" si="3"/>
        <v>10.695987745927447</v>
      </c>
      <c r="Q11" s="41">
        <f>'Total Energy Potential'!$L$10</f>
        <v>45</v>
      </c>
      <c r="R11" s="23">
        <f t="shared" si="4"/>
        <v>4.813194485667351</v>
      </c>
      <c r="S11" s="43">
        <f>'Total Energy Potential'!$L$6</f>
        <v>8000</v>
      </c>
      <c r="T11" s="23">
        <f t="shared" si="5"/>
        <v>38.505555885338808</v>
      </c>
    </row>
  </sheetData>
  <dataValidations count="2">
    <dataValidation type="decimal" allowBlank="1" showInputMessage="1" showErrorMessage="1" errorTitle="Input error" error="Value has to be between 0 and 100" sqref="O8:O11 Q8:Q11" xr:uid="{00000000-0002-0000-0B00-000000000000}">
      <formula1>0</formula1>
      <formula2>100</formula2>
    </dataValidation>
    <dataValidation type="decimal" allowBlank="1" showInputMessage="1" showErrorMessage="1" errorTitle="Input error" error="Value has to be between 0 and 8784" sqref="S8:S11" xr:uid="{00000000-0002-0000-0B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9"/>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306.90217655030796</v>
      </c>
      <c r="C4" s="23">
        <f>SUM(P:P)</f>
        <v>61.380435310061593</v>
      </c>
      <c r="D4" s="23">
        <f>SUM(R:R)</f>
        <v>27.621195889527716</v>
      </c>
      <c r="E4" s="23">
        <f>SUM(T:T)</f>
        <v>220.96956711622173</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90</v>
      </c>
      <c r="C8" s="2" t="s">
        <v>255</v>
      </c>
      <c r="D8" s="2" t="s">
        <v>255</v>
      </c>
      <c r="E8" s="2" t="s">
        <v>256</v>
      </c>
      <c r="F8" s="2" t="s">
        <v>157</v>
      </c>
      <c r="G8" s="14">
        <v>914</v>
      </c>
      <c r="H8" s="14">
        <v>92523</v>
      </c>
      <c r="I8" s="24">
        <v>634</v>
      </c>
      <c r="J8" s="24">
        <v>6</v>
      </c>
      <c r="K8" s="24">
        <f t="shared" ref="K8" si="0">J8*1000/58.44</f>
        <v>102.6694045174538</v>
      </c>
      <c r="L8" s="24">
        <v>10.4</v>
      </c>
      <c r="M8" s="24">
        <f t="shared" ref="M8" si="1" xml:space="preserve"> L8+273.15</f>
        <v>283.54999999999995</v>
      </c>
      <c r="N8" s="22">
        <f>2*K8*0.000008314*(L8+273.15)*I8</f>
        <v>306.90217655030796</v>
      </c>
      <c r="O8" s="41">
        <f>'Total Energy Potential'!$L$8</f>
        <v>20</v>
      </c>
      <c r="P8" s="22">
        <f>N8*O8/100</f>
        <v>61.380435310061593</v>
      </c>
      <c r="Q8" s="41">
        <f>'Total Energy Potential'!$L$10</f>
        <v>45</v>
      </c>
      <c r="R8" s="23">
        <f>P8*Q8/100</f>
        <v>27.621195889527716</v>
      </c>
      <c r="S8" s="43">
        <f>'Total Energy Potential'!$L$6</f>
        <v>8000</v>
      </c>
      <c r="T8" s="23">
        <f>R8*S8/1000</f>
        <v>220.96956711622173</v>
      </c>
    </row>
    <row r="9" spans="1:20" x14ac:dyDescent="0.25">
      <c r="R9" s="21"/>
    </row>
  </sheetData>
  <dataValidations count="2">
    <dataValidation type="decimal" allowBlank="1" showInputMessage="1" showErrorMessage="1" errorTitle="Input error" error="Value has to be between 0 and 100" sqref="O8 Q8" xr:uid="{00000000-0002-0000-0C00-000000000000}">
      <formula1>0</formula1>
      <formula2>100</formula2>
    </dataValidation>
    <dataValidation type="decimal" allowBlank="1" showInputMessage="1" showErrorMessage="1" errorTitle="Input error" error="Value has to be between 0 and 8784" sqref="S8" xr:uid="{00000000-0002-0000-0C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T12"/>
  <sheetViews>
    <sheetView showGridLines="0" zoomScale="85" zoomScaleNormal="85" workbookViewId="0">
      <pane ySplit="7" topLeftCell="A8" activePane="bottomLeft" state="frozen"/>
      <selection activeCell="R14" sqref="R14"/>
      <selection pane="bottomLeft" activeCell="G30" sqref="G30"/>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7501.193911026694</v>
      </c>
      <c r="C4" s="23">
        <f>SUM(P:P)</f>
        <v>1500.2387822053386</v>
      </c>
      <c r="D4" s="23">
        <f>SUM(R:R)</f>
        <v>675.10745199240239</v>
      </c>
      <c r="E4" s="23">
        <f>SUM(T:T)</f>
        <v>5400.8596159392191</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97</v>
      </c>
      <c r="C8" s="2" t="s">
        <v>257</v>
      </c>
      <c r="D8" s="2" t="s">
        <v>257</v>
      </c>
      <c r="E8" s="2" t="s">
        <v>258</v>
      </c>
      <c r="F8" s="2" t="s">
        <v>201</v>
      </c>
      <c r="G8" s="14">
        <v>950</v>
      </c>
      <c r="H8" s="14">
        <v>34364</v>
      </c>
      <c r="I8" s="24">
        <v>357</v>
      </c>
      <c r="J8" s="24">
        <v>28</v>
      </c>
      <c r="K8" s="24">
        <f t="shared" ref="K8:K12" si="0">J8*1000/58.44</f>
        <v>479.12388774811774</v>
      </c>
      <c r="L8" s="24">
        <v>12.4</v>
      </c>
      <c r="M8" s="24">
        <f t="shared" ref="M8:M12" si="1" xml:space="preserve"> L8+273.15</f>
        <v>285.54999999999995</v>
      </c>
      <c r="N8" s="22">
        <f>2*K8*0.000008314*(L8+273.15)*I8</f>
        <v>812.15368751540018</v>
      </c>
      <c r="O8" s="41">
        <f>'Total Energy Potential'!$L$8</f>
        <v>20</v>
      </c>
      <c r="P8" s="22">
        <f>N8*O8/100</f>
        <v>162.43073750308002</v>
      </c>
      <c r="Q8" s="41">
        <f>'Total Energy Potential'!$L$10</f>
        <v>45</v>
      </c>
      <c r="R8" s="23">
        <f>P8*Q8/100</f>
        <v>73.093831876386005</v>
      </c>
      <c r="S8" s="43">
        <f>'Total Energy Potential'!$L$6</f>
        <v>8000</v>
      </c>
      <c r="T8" s="23">
        <f>R8*S8/1000</f>
        <v>584.75065501108804</v>
      </c>
    </row>
    <row r="9" spans="1:20" x14ac:dyDescent="0.25">
      <c r="A9" s="3">
        <v>2</v>
      </c>
      <c r="C9" s="2" t="s">
        <v>259</v>
      </c>
      <c r="D9" s="2" t="s">
        <v>259</v>
      </c>
      <c r="E9" s="2" t="s">
        <v>260</v>
      </c>
      <c r="F9" s="2" t="s">
        <v>201</v>
      </c>
      <c r="G9" s="14">
        <v>360</v>
      </c>
      <c r="H9" s="14">
        <v>21683</v>
      </c>
      <c r="I9" s="24">
        <v>129</v>
      </c>
      <c r="J9" s="24">
        <v>25</v>
      </c>
      <c r="K9" s="24">
        <f t="shared" si="0"/>
        <v>427.78918548939083</v>
      </c>
      <c r="L9" s="24">
        <v>12.5</v>
      </c>
      <c r="M9" s="24">
        <f t="shared" si="1"/>
        <v>285.64999999999998</v>
      </c>
      <c r="N9" s="22">
        <f t="shared" ref="N9:N12" si="2">2*K9*0.000008314*(L9+273.15)*I9</f>
        <v>262.11613526694043</v>
      </c>
      <c r="O9" s="41">
        <f>'Total Energy Potential'!$L$8</f>
        <v>20</v>
      </c>
      <c r="P9" s="22">
        <f t="shared" ref="P9:P12" si="3">N9*O9/100</f>
        <v>52.423227053388089</v>
      </c>
      <c r="Q9" s="41">
        <f>'Total Energy Potential'!$L$10</f>
        <v>45</v>
      </c>
      <c r="R9" s="23">
        <f t="shared" ref="R9:R12" si="4">P9*Q9/100</f>
        <v>23.590452174024641</v>
      </c>
      <c r="S9" s="43">
        <f>'Total Energy Potential'!$L$6</f>
        <v>8000</v>
      </c>
      <c r="T9" s="23">
        <f t="shared" ref="T9:T12" si="5">R9*S9/1000</f>
        <v>188.72361739219713</v>
      </c>
    </row>
    <row r="10" spans="1:20" x14ac:dyDescent="0.25">
      <c r="A10" s="3">
        <v>3</v>
      </c>
      <c r="C10" s="2" t="s">
        <v>261</v>
      </c>
      <c r="D10" s="2" t="s">
        <v>262</v>
      </c>
      <c r="E10" s="2" t="s">
        <v>263</v>
      </c>
      <c r="F10" s="2" t="s">
        <v>201</v>
      </c>
      <c r="G10" s="14">
        <v>201</v>
      </c>
      <c r="H10" s="14">
        <v>5741</v>
      </c>
      <c r="I10" s="24">
        <v>50</v>
      </c>
      <c r="J10" s="24">
        <v>28</v>
      </c>
      <c r="K10" s="24">
        <f t="shared" si="0"/>
        <v>479.12388774811774</v>
      </c>
      <c r="L10" s="24">
        <v>11.8</v>
      </c>
      <c r="M10" s="24">
        <f t="shared" si="1"/>
        <v>284.95</v>
      </c>
      <c r="N10" s="22">
        <f t="shared" si="2"/>
        <v>113.50800889801505</v>
      </c>
      <c r="O10" s="41">
        <f>'Total Energy Potential'!$L$8</f>
        <v>20</v>
      </c>
      <c r="P10" s="22">
        <f t="shared" si="3"/>
        <v>22.70160177960301</v>
      </c>
      <c r="Q10" s="41">
        <f>'Total Energy Potential'!$L$10</f>
        <v>45</v>
      </c>
      <c r="R10" s="23">
        <f t="shared" si="4"/>
        <v>10.215720800821355</v>
      </c>
      <c r="S10" s="43">
        <f>'Total Energy Potential'!$L$6</f>
        <v>8000</v>
      </c>
      <c r="T10" s="23">
        <f t="shared" si="5"/>
        <v>81.725766406570841</v>
      </c>
    </row>
    <row r="11" spans="1:20" x14ac:dyDescent="0.25">
      <c r="A11" s="3">
        <v>4</v>
      </c>
      <c r="C11" s="2" t="s">
        <v>264</v>
      </c>
      <c r="D11" s="2" t="s">
        <v>265</v>
      </c>
      <c r="E11" s="2" t="s">
        <v>266</v>
      </c>
      <c r="F11" s="2" t="s">
        <v>201</v>
      </c>
      <c r="G11" s="14">
        <v>188</v>
      </c>
      <c r="H11" s="14">
        <v>4533</v>
      </c>
      <c r="I11" s="24">
        <v>380</v>
      </c>
      <c r="J11" s="24">
        <v>28</v>
      </c>
      <c r="K11" s="24">
        <f t="shared" si="0"/>
        <v>479.12388774811774</v>
      </c>
      <c r="L11" s="24">
        <v>11.8</v>
      </c>
      <c r="M11" s="24">
        <f t="shared" si="1"/>
        <v>284.95</v>
      </c>
      <c r="N11" s="22">
        <f t="shared" si="2"/>
        <v>862.66086762491432</v>
      </c>
      <c r="O11" s="41">
        <f>'Total Energy Potential'!$L$8</f>
        <v>20</v>
      </c>
      <c r="P11" s="22">
        <f t="shared" si="3"/>
        <v>172.53217352498285</v>
      </c>
      <c r="Q11" s="41">
        <f>'Total Energy Potential'!$L$10</f>
        <v>45</v>
      </c>
      <c r="R11" s="23">
        <f t="shared" si="4"/>
        <v>77.639478086242278</v>
      </c>
      <c r="S11" s="43">
        <f>'Total Energy Potential'!$L$6</f>
        <v>8000</v>
      </c>
      <c r="T11" s="23">
        <f t="shared" si="5"/>
        <v>621.11582468993822</v>
      </c>
    </row>
    <row r="12" spans="1:20" x14ac:dyDescent="0.25">
      <c r="A12" s="3">
        <v>5</v>
      </c>
      <c r="C12" s="71" t="s">
        <v>357</v>
      </c>
      <c r="D12" s="2" t="s">
        <v>358</v>
      </c>
      <c r="E12" s="2" t="s">
        <v>267</v>
      </c>
      <c r="F12" s="2" t="s">
        <v>201</v>
      </c>
      <c r="G12" s="14">
        <v>1233</v>
      </c>
      <c r="H12" s="14">
        <v>185263</v>
      </c>
      <c r="I12" s="24">
        <v>2315</v>
      </c>
      <c r="J12" s="24">
        <v>29</v>
      </c>
      <c r="K12" s="24">
        <f t="shared" si="0"/>
        <v>496.23545516769337</v>
      </c>
      <c r="L12" s="24">
        <v>12.2</v>
      </c>
      <c r="M12" s="24">
        <f t="shared" si="1"/>
        <v>285.34999999999997</v>
      </c>
      <c r="N12" s="22">
        <f t="shared" si="2"/>
        <v>5450.7552117214236</v>
      </c>
      <c r="O12" s="41">
        <f>'Total Energy Potential'!$L$8</f>
        <v>20</v>
      </c>
      <c r="P12" s="22">
        <f t="shared" si="3"/>
        <v>1090.1510423442846</v>
      </c>
      <c r="Q12" s="41">
        <f>'Total Energy Potential'!$L$10</f>
        <v>45</v>
      </c>
      <c r="R12" s="23">
        <f t="shared" si="4"/>
        <v>490.56796905492808</v>
      </c>
      <c r="S12" s="43">
        <f>'Total Energy Potential'!$L$6</f>
        <v>8000</v>
      </c>
      <c r="T12" s="23">
        <f t="shared" si="5"/>
        <v>3924.5437524394247</v>
      </c>
    </row>
  </sheetData>
  <dataValidations count="2">
    <dataValidation type="decimal" allowBlank="1" showInputMessage="1" showErrorMessage="1" errorTitle="Input error" error="Value has to be between 0 and 100" sqref="O8:O12 Q8:Q12" xr:uid="{00000000-0002-0000-0D00-000000000000}">
      <formula1>0</formula1>
      <formula2>100</formula2>
    </dataValidation>
    <dataValidation type="decimal" allowBlank="1" showInputMessage="1" showErrorMessage="1" errorTitle="Input error" error="Value has to be between 0 and 8784" sqref="S8:S12" xr:uid="{00000000-0002-0000-0D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T13"/>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4791.8128594267628</v>
      </c>
      <c r="C4" s="23">
        <f>SUM(P:P)</f>
        <v>958.36257188535239</v>
      </c>
      <c r="D4" s="23">
        <f>SUM(R:R)</f>
        <v>431.26315734840858</v>
      </c>
      <c r="E4" s="23">
        <f>SUM(T:T)</f>
        <v>3450.1052587872687</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103</v>
      </c>
      <c r="C8" s="2" t="s">
        <v>268</v>
      </c>
      <c r="D8" s="2" t="s">
        <v>268</v>
      </c>
      <c r="E8" s="2" t="s">
        <v>269</v>
      </c>
      <c r="F8" s="2" t="s">
        <v>176</v>
      </c>
      <c r="G8" s="14">
        <v>234</v>
      </c>
      <c r="H8" s="14">
        <v>6656</v>
      </c>
      <c r="I8" s="24">
        <v>108</v>
      </c>
      <c r="J8" s="24">
        <v>35</v>
      </c>
      <c r="K8" s="24">
        <f t="shared" ref="K8:K13" si="0">J8*1000/58.44</f>
        <v>598.90485968514713</v>
      </c>
      <c r="L8" s="24">
        <v>16.2</v>
      </c>
      <c r="M8" s="24">
        <f t="shared" ref="M8:M13" si="1" xml:space="preserve"> L8+273.15</f>
        <v>289.34999999999997</v>
      </c>
      <c r="N8" s="22">
        <f>2*K8*0.000008314*(L8+273.15)*I8</f>
        <v>311.20394599589321</v>
      </c>
      <c r="O8" s="41">
        <f>'Total Energy Potential'!$L$8</f>
        <v>20</v>
      </c>
      <c r="P8" s="22">
        <f>N8*O8/100</f>
        <v>62.240789199178643</v>
      </c>
      <c r="Q8" s="41">
        <f>'Total Energy Potential'!$L$10</f>
        <v>45</v>
      </c>
      <c r="R8" s="23">
        <f>P8*Q8/100</f>
        <v>28.008355139630389</v>
      </c>
      <c r="S8" s="43">
        <f>'Total Energy Potential'!$L$6</f>
        <v>8000</v>
      </c>
      <c r="T8" s="23">
        <f>R8*S8/1000</f>
        <v>224.06684111704311</v>
      </c>
    </row>
    <row r="9" spans="1:20" x14ac:dyDescent="0.25">
      <c r="A9" s="3">
        <v>2</v>
      </c>
      <c r="C9" s="2" t="s">
        <v>270</v>
      </c>
      <c r="D9" s="2" t="s">
        <v>270</v>
      </c>
      <c r="E9" s="2" t="s">
        <v>271</v>
      </c>
      <c r="F9" s="2" t="s">
        <v>176</v>
      </c>
      <c r="G9" s="14">
        <v>180</v>
      </c>
      <c r="H9" s="14">
        <v>6186</v>
      </c>
      <c r="I9" s="24">
        <v>40</v>
      </c>
      <c r="J9" s="24">
        <v>35.6</v>
      </c>
      <c r="K9" s="24">
        <f t="shared" si="0"/>
        <v>609.17180013689256</v>
      </c>
      <c r="L9" s="24">
        <v>17.3</v>
      </c>
      <c r="M9" s="24">
        <f t="shared" si="1"/>
        <v>290.45</v>
      </c>
      <c r="N9" s="22">
        <f t="shared" ref="N9:N13" si="2">2*K9*0.000008314*(L9+273.15)*I9</f>
        <v>117.68230839151266</v>
      </c>
      <c r="O9" s="41">
        <f>'Total Energy Potential'!$L$8</f>
        <v>20</v>
      </c>
      <c r="P9" s="22">
        <f t="shared" ref="P9:P13" si="3">N9*O9/100</f>
        <v>23.53646167830253</v>
      </c>
      <c r="Q9" s="41">
        <f>'Total Energy Potential'!$L$10</f>
        <v>45</v>
      </c>
      <c r="R9" s="23">
        <f t="shared" ref="R9:R13" si="4">P9*Q9/100</f>
        <v>10.591407755236139</v>
      </c>
      <c r="S9" s="43">
        <f>'Total Energy Potential'!$L$6</f>
        <v>8000</v>
      </c>
      <c r="T9" s="23">
        <f t="shared" ref="T9:T13" si="5">R9*S9/1000</f>
        <v>84.73126204188911</v>
      </c>
    </row>
    <row r="10" spans="1:20" x14ac:dyDescent="0.25">
      <c r="A10" s="3">
        <v>3</v>
      </c>
      <c r="C10" s="2" t="s">
        <v>272</v>
      </c>
      <c r="D10" s="2" t="s">
        <v>272</v>
      </c>
      <c r="E10" s="2" t="s">
        <v>273</v>
      </c>
      <c r="F10" s="2" t="s">
        <v>176</v>
      </c>
      <c r="G10" s="14">
        <v>309</v>
      </c>
      <c r="H10" s="14">
        <v>16651</v>
      </c>
      <c r="I10" s="24">
        <v>340</v>
      </c>
      <c r="J10" s="24">
        <v>33</v>
      </c>
      <c r="K10" s="24">
        <f t="shared" si="0"/>
        <v>564.68172484599586</v>
      </c>
      <c r="L10" s="24">
        <v>15.2</v>
      </c>
      <c r="M10" s="24">
        <f t="shared" si="1"/>
        <v>288.34999999999997</v>
      </c>
      <c r="N10" s="22">
        <f t="shared" si="2"/>
        <v>920.53990821355228</v>
      </c>
      <c r="O10" s="41">
        <f>'Total Energy Potential'!$L$8</f>
        <v>20</v>
      </c>
      <c r="P10" s="22">
        <f t="shared" si="3"/>
        <v>184.10798164271043</v>
      </c>
      <c r="Q10" s="41">
        <f>'Total Energy Potential'!$L$10</f>
        <v>45</v>
      </c>
      <c r="R10" s="23">
        <f t="shared" si="4"/>
        <v>82.8485917392197</v>
      </c>
      <c r="S10" s="43">
        <f>'Total Energy Potential'!$L$6</f>
        <v>8000</v>
      </c>
      <c r="T10" s="23">
        <f t="shared" si="5"/>
        <v>662.7887339137576</v>
      </c>
    </row>
    <row r="11" spans="1:20" x14ac:dyDescent="0.25">
      <c r="A11" s="3">
        <v>4</v>
      </c>
      <c r="C11" s="2" t="s">
        <v>274</v>
      </c>
      <c r="D11" s="2" t="s">
        <v>274</v>
      </c>
      <c r="E11" s="2" t="s">
        <v>275</v>
      </c>
      <c r="F11" s="2" t="s">
        <v>176</v>
      </c>
      <c r="G11" s="14">
        <v>897</v>
      </c>
      <c r="H11" s="14">
        <v>97290</v>
      </c>
      <c r="I11" s="24">
        <v>650</v>
      </c>
      <c r="J11" s="24">
        <v>33</v>
      </c>
      <c r="K11" s="24">
        <f t="shared" si="0"/>
        <v>564.68172484599586</v>
      </c>
      <c r="L11" s="24">
        <v>16</v>
      </c>
      <c r="M11" s="24">
        <f t="shared" si="1"/>
        <v>289.14999999999998</v>
      </c>
      <c r="N11" s="22">
        <f t="shared" si="2"/>
        <v>1764.7382612936344</v>
      </c>
      <c r="O11" s="41">
        <f>'Total Energy Potential'!$L$8</f>
        <v>20</v>
      </c>
      <c r="P11" s="22">
        <f t="shared" si="3"/>
        <v>352.94765225872686</v>
      </c>
      <c r="Q11" s="41">
        <f>'Total Energy Potential'!$L$10</f>
        <v>45</v>
      </c>
      <c r="R11" s="23">
        <f t="shared" si="4"/>
        <v>158.82644351642708</v>
      </c>
      <c r="S11" s="43">
        <f>'Total Energy Potential'!$L$6</f>
        <v>8000</v>
      </c>
      <c r="T11" s="23">
        <f t="shared" si="5"/>
        <v>1270.6115481314166</v>
      </c>
    </row>
    <row r="12" spans="1:20" x14ac:dyDescent="0.25">
      <c r="A12" s="3">
        <v>5</v>
      </c>
      <c r="C12" s="2" t="s">
        <v>276</v>
      </c>
      <c r="D12" s="2" t="s">
        <v>276</v>
      </c>
      <c r="E12" s="2" t="s">
        <v>277</v>
      </c>
      <c r="F12" s="2" t="s">
        <v>176</v>
      </c>
      <c r="G12" s="14">
        <v>1007</v>
      </c>
      <c r="H12" s="14">
        <v>70756</v>
      </c>
      <c r="I12" s="24">
        <v>500</v>
      </c>
      <c r="J12" s="24">
        <v>35</v>
      </c>
      <c r="K12" s="24">
        <f t="shared" si="0"/>
        <v>598.90485968514713</v>
      </c>
      <c r="L12" s="24">
        <v>17.100000000000001</v>
      </c>
      <c r="M12" s="24">
        <f t="shared" si="1"/>
        <v>290.25</v>
      </c>
      <c r="N12" s="22">
        <f t="shared" si="2"/>
        <v>1445.2403747433264</v>
      </c>
      <c r="O12" s="41">
        <f>'Total Energy Potential'!$L$8</f>
        <v>20</v>
      </c>
      <c r="P12" s="22">
        <f t="shared" si="3"/>
        <v>289.04807494866526</v>
      </c>
      <c r="Q12" s="41">
        <f>'Total Energy Potential'!$L$10</f>
        <v>45</v>
      </c>
      <c r="R12" s="23">
        <f t="shared" si="4"/>
        <v>130.07163372689936</v>
      </c>
      <c r="S12" s="43">
        <f>'Total Energy Potential'!$L$6</f>
        <v>8000</v>
      </c>
      <c r="T12" s="23">
        <f t="shared" si="5"/>
        <v>1040.5730698151949</v>
      </c>
    </row>
    <row r="13" spans="1:20" x14ac:dyDescent="0.25">
      <c r="A13" s="3">
        <v>6</v>
      </c>
      <c r="C13" s="2" t="s">
        <v>278</v>
      </c>
      <c r="D13" s="2" t="s">
        <v>279</v>
      </c>
      <c r="E13" s="2" t="s">
        <v>280</v>
      </c>
      <c r="F13" s="2" t="s">
        <v>176</v>
      </c>
      <c r="G13" s="14">
        <v>852</v>
      </c>
      <c r="H13" s="14">
        <v>67027</v>
      </c>
      <c r="I13" s="24">
        <v>79</v>
      </c>
      <c r="J13" s="24">
        <v>35.5</v>
      </c>
      <c r="K13" s="24">
        <f t="shared" si="0"/>
        <v>607.460643394935</v>
      </c>
      <c r="L13" s="24">
        <v>18.100000000000001</v>
      </c>
      <c r="M13" s="24">
        <f t="shared" si="1"/>
        <v>291.25</v>
      </c>
      <c r="N13" s="22">
        <f t="shared" si="2"/>
        <v>232.40806078884327</v>
      </c>
      <c r="O13" s="41">
        <f>'Total Energy Potential'!$L$8</f>
        <v>20</v>
      </c>
      <c r="P13" s="22">
        <f t="shared" si="3"/>
        <v>46.481612157768652</v>
      </c>
      <c r="Q13" s="41">
        <f>'Total Energy Potential'!$L$10</f>
        <v>45</v>
      </c>
      <c r="R13" s="23">
        <f t="shared" si="4"/>
        <v>20.916725470995893</v>
      </c>
      <c r="S13" s="43">
        <f>'Total Energy Potential'!$L$6</f>
        <v>8000</v>
      </c>
      <c r="T13" s="23">
        <f t="shared" si="5"/>
        <v>167.33380376796714</v>
      </c>
    </row>
  </sheetData>
  <dataValidations count="2">
    <dataValidation type="decimal" allowBlank="1" showInputMessage="1" showErrorMessage="1" errorTitle="Input error" error="Value has to be between 0 and 100" sqref="O8:O13 Q8:Q13" xr:uid="{00000000-0002-0000-0E00-000000000000}">
      <formula1>0</formula1>
      <formula2>100</formula2>
    </dataValidation>
    <dataValidation type="decimal" allowBlank="1" showInputMessage="1" showErrorMessage="1" errorTitle="Input error" error="Value has to be between 0 and 8784" sqref="S8:S13" xr:uid="{00000000-0002-0000-0E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T9"/>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582.96829047227925</v>
      </c>
      <c r="C4" s="23">
        <f>SUM(P:P)</f>
        <v>116.59365809445586</v>
      </c>
      <c r="D4" s="23">
        <f>SUM(R:R)</f>
        <v>52.467146142505136</v>
      </c>
      <c r="E4" s="23">
        <f>SUM(T:T)</f>
        <v>419.73716914004109</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101</v>
      </c>
      <c r="C8" s="2" t="s">
        <v>281</v>
      </c>
      <c r="D8" s="2" t="s">
        <v>281</v>
      </c>
      <c r="E8" s="2" t="s">
        <v>282</v>
      </c>
      <c r="F8" s="2" t="s">
        <v>157</v>
      </c>
      <c r="G8" s="14">
        <v>1047</v>
      </c>
      <c r="H8" s="14">
        <v>192632</v>
      </c>
      <c r="I8" s="24">
        <v>1080</v>
      </c>
      <c r="J8" s="24">
        <v>6.7</v>
      </c>
      <c r="K8" s="24">
        <f t="shared" ref="K8" si="0">J8*1000/58.44</f>
        <v>114.64750171115675</v>
      </c>
      <c r="L8" s="24">
        <v>10</v>
      </c>
      <c r="M8" s="24">
        <f t="shared" ref="M8" si="1" xml:space="preserve"> L8+273.15</f>
        <v>283.14999999999998</v>
      </c>
      <c r="N8" s="22">
        <f>2*K8*0.000008314*(L8+273.15)*I8</f>
        <v>582.96829047227925</v>
      </c>
      <c r="O8" s="41">
        <f>'Total Energy Potential'!$L$8</f>
        <v>20</v>
      </c>
      <c r="P8" s="22">
        <f>N8*O8/100</f>
        <v>116.59365809445586</v>
      </c>
      <c r="Q8" s="41">
        <f>'Total Energy Potential'!$L$10</f>
        <v>45</v>
      </c>
      <c r="R8" s="23">
        <f>P8*Q8/100</f>
        <v>52.467146142505136</v>
      </c>
      <c r="S8" s="43">
        <f>'Total Energy Potential'!$L$6</f>
        <v>8000</v>
      </c>
      <c r="T8" s="23">
        <f>R8*S8/1000</f>
        <v>419.73716914004109</v>
      </c>
    </row>
    <row r="9" spans="1:20" x14ac:dyDescent="0.25">
      <c r="R9" s="21"/>
    </row>
  </sheetData>
  <dataValidations count="2">
    <dataValidation type="decimal" allowBlank="1" showInputMessage="1" showErrorMessage="1" errorTitle="Input error" error="Value has to be between 0 and 100" sqref="O8 Q8" xr:uid="{00000000-0002-0000-0F00-000000000000}">
      <formula1>0</formula1>
      <formula2>100</formula2>
    </dataValidation>
    <dataValidation type="decimal" allowBlank="1" showInputMessage="1" showErrorMessage="1" errorTitle="Input error" error="Value has to be between 0 and 8784" sqref="S8" xr:uid="{00000000-0002-0000-0F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52"/>
  <sheetViews>
    <sheetView showGridLines="0" zoomScaleNormal="100" workbookViewId="0">
      <pane ySplit="2" topLeftCell="A3" activePane="bottomLeft" state="frozen"/>
      <selection pane="bottomLeft" activeCell="I9" sqref="I9"/>
    </sheetView>
  </sheetViews>
  <sheetFormatPr baseColWidth="10" defaultColWidth="11" defaultRowHeight="13.6" x14ac:dyDescent="0.25"/>
  <cols>
    <col min="1" max="1" width="11" style="2"/>
    <col min="2" max="2" width="30.25" style="2" customWidth="1"/>
    <col min="3" max="3" width="11" style="2"/>
    <col min="4" max="4" width="11" style="19"/>
    <col min="5" max="5" width="19" style="2" customWidth="1"/>
    <col min="6" max="16384" width="11" style="2"/>
  </cols>
  <sheetData>
    <row r="1" spans="1:27" s="11" customFormat="1" ht="28.2" customHeight="1" x14ac:dyDescent="0.25">
      <c r="A1" s="7"/>
      <c r="B1" s="8" t="s">
        <v>0</v>
      </c>
      <c r="C1" s="8"/>
      <c r="D1" s="16"/>
      <c r="E1" s="9"/>
      <c r="F1" s="8"/>
      <c r="G1" s="10"/>
      <c r="H1" s="10"/>
      <c r="I1" s="10"/>
      <c r="J1" s="10"/>
      <c r="K1" s="10"/>
      <c r="L1" s="10"/>
      <c r="M1" s="10"/>
      <c r="N1" s="10"/>
      <c r="O1" s="10"/>
      <c r="P1" s="10"/>
    </row>
    <row r="2" spans="1:27" x14ac:dyDescent="0.25">
      <c r="A2" s="4"/>
      <c r="B2" s="12"/>
      <c r="C2" s="12"/>
      <c r="D2" s="17"/>
      <c r="E2" s="13"/>
      <c r="F2" s="12"/>
      <c r="G2" s="1"/>
      <c r="H2" s="1"/>
      <c r="I2" s="1"/>
      <c r="J2" s="1"/>
      <c r="K2" s="1"/>
      <c r="L2" s="1"/>
      <c r="M2" s="1"/>
      <c r="N2" s="1"/>
      <c r="O2" s="1"/>
      <c r="P2" s="1"/>
    </row>
    <row r="3" spans="1:27" x14ac:dyDescent="0.25">
      <c r="A3" s="25"/>
      <c r="B3" s="1"/>
      <c r="C3" s="1"/>
      <c r="D3" s="18"/>
      <c r="E3" s="26"/>
      <c r="F3" s="1"/>
      <c r="G3" s="1"/>
      <c r="H3" s="1"/>
      <c r="I3" s="1"/>
      <c r="J3" s="1"/>
      <c r="K3" s="1"/>
      <c r="L3" s="1"/>
      <c r="M3" s="1"/>
      <c r="N3" s="1"/>
      <c r="O3" s="1"/>
      <c r="P3" s="1"/>
    </row>
    <row r="4" spans="1:27" x14ac:dyDescent="0.25">
      <c r="A4" s="25"/>
      <c r="B4" s="28" t="s">
        <v>1</v>
      </c>
      <c r="C4" s="1"/>
      <c r="D4" s="18"/>
      <c r="E4" s="27"/>
      <c r="F4" s="1"/>
      <c r="G4" s="1"/>
      <c r="H4" s="1"/>
      <c r="I4" s="1"/>
      <c r="J4" s="1"/>
      <c r="K4" s="1"/>
      <c r="L4" s="1"/>
      <c r="M4" s="1"/>
      <c r="N4" s="1"/>
      <c r="O4" s="1"/>
      <c r="P4" s="1"/>
    </row>
    <row r="5" spans="1:27" x14ac:dyDescent="0.25">
      <c r="A5" s="25"/>
      <c r="B5" s="1"/>
      <c r="C5" s="1"/>
      <c r="D5" s="18"/>
      <c r="E5" s="26"/>
      <c r="F5" s="1"/>
      <c r="G5" s="1"/>
      <c r="H5" s="1"/>
      <c r="I5" s="1"/>
      <c r="J5" s="1"/>
      <c r="K5" s="1"/>
      <c r="L5" s="1"/>
      <c r="M5" s="1"/>
      <c r="N5" s="1"/>
      <c r="O5" s="1"/>
      <c r="P5" s="1"/>
    </row>
    <row r="6" spans="1:27" x14ac:dyDescent="0.25">
      <c r="A6" s="25"/>
      <c r="B6" s="1" t="s">
        <v>2</v>
      </c>
      <c r="C6" s="1"/>
      <c r="D6" s="18"/>
      <c r="E6" s="27"/>
      <c r="F6" s="1"/>
      <c r="G6" s="1"/>
      <c r="H6" s="1"/>
      <c r="I6" s="1"/>
      <c r="J6" s="1"/>
      <c r="K6" s="1"/>
      <c r="L6" s="1"/>
      <c r="M6" s="1"/>
      <c r="N6" s="1"/>
      <c r="O6" s="1"/>
      <c r="P6" s="1"/>
    </row>
    <row r="7" spans="1:27" x14ac:dyDescent="0.25">
      <c r="A7" s="25"/>
      <c r="B7" s="1" t="s">
        <v>3</v>
      </c>
      <c r="C7" s="1"/>
      <c r="D7" s="18"/>
      <c r="E7" s="27"/>
      <c r="F7" s="1"/>
      <c r="G7" s="1"/>
      <c r="H7" s="1"/>
      <c r="I7" s="1"/>
      <c r="J7" s="1"/>
      <c r="K7" s="1"/>
      <c r="L7" s="1"/>
      <c r="M7" s="1"/>
      <c r="N7" s="1"/>
      <c r="O7" s="1"/>
      <c r="P7" s="1"/>
    </row>
    <row r="8" spans="1:27" ht="14.3" x14ac:dyDescent="0.25">
      <c r="A8" s="25"/>
      <c r="B8" s="29" t="s">
        <v>4</v>
      </c>
      <c r="C8" s="1"/>
      <c r="D8" s="18"/>
      <c r="E8" s="27"/>
      <c r="F8" s="1"/>
      <c r="G8" s="1"/>
      <c r="H8" s="1"/>
      <c r="I8" s="1"/>
      <c r="J8" s="1"/>
      <c r="K8" s="1"/>
      <c r="L8" s="1"/>
      <c r="M8" s="1"/>
      <c r="N8" s="1"/>
      <c r="O8" s="1"/>
      <c r="P8" s="1"/>
    </row>
    <row r="9" spans="1:27" x14ac:dyDescent="0.25">
      <c r="A9" s="25"/>
      <c r="B9" s="2" t="s">
        <v>5</v>
      </c>
      <c r="C9" s="1"/>
      <c r="D9" s="18"/>
      <c r="E9" s="27"/>
      <c r="F9" s="1"/>
      <c r="G9" s="1"/>
      <c r="H9" s="1"/>
      <c r="I9" s="1"/>
      <c r="J9" s="1"/>
      <c r="K9" s="1"/>
      <c r="L9" s="1"/>
      <c r="M9" s="1"/>
      <c r="N9" s="1"/>
      <c r="O9" s="1"/>
      <c r="P9" s="1"/>
    </row>
    <row r="10" spans="1:27" ht="13.75" customHeight="1" x14ac:dyDescent="0.25">
      <c r="A10" s="25"/>
      <c r="B10" s="72" t="s">
        <v>367</v>
      </c>
      <c r="C10" s="72"/>
      <c r="D10" s="73"/>
      <c r="E10" s="27"/>
      <c r="F10" s="1"/>
      <c r="G10" s="1"/>
      <c r="H10" s="1"/>
      <c r="I10" s="1"/>
      <c r="J10" s="1"/>
      <c r="K10" s="1"/>
      <c r="L10" s="1"/>
      <c r="M10" s="1"/>
      <c r="N10" s="1"/>
      <c r="O10" s="1"/>
      <c r="P10" s="1"/>
    </row>
    <row r="11" spans="1:27" ht="13.75" customHeight="1" x14ac:dyDescent="0.25">
      <c r="A11" s="25"/>
      <c r="B11" s="1"/>
      <c r="C11" s="1"/>
      <c r="D11" s="18"/>
      <c r="E11" s="27"/>
      <c r="F11" s="1"/>
      <c r="G11" s="1"/>
      <c r="H11" s="1"/>
      <c r="I11" s="1"/>
      <c r="J11" s="1"/>
      <c r="K11" s="1"/>
      <c r="L11" s="1"/>
      <c r="M11" s="1"/>
      <c r="N11" s="1"/>
      <c r="O11" s="1"/>
      <c r="P11" s="1"/>
    </row>
    <row r="12" spans="1:27" ht="13.75" customHeight="1" x14ac:dyDescent="0.25">
      <c r="A12" s="25"/>
      <c r="B12" s="31" t="s">
        <v>6</v>
      </c>
      <c r="C12" s="33" t="s">
        <v>7</v>
      </c>
      <c r="D12" s="12"/>
      <c r="E12" s="12"/>
      <c r="F12" s="12"/>
      <c r="G12" s="17"/>
      <c r="H12" s="17"/>
      <c r="I12" s="17"/>
      <c r="J12" s="17"/>
      <c r="K12" s="17"/>
      <c r="M12" s="17"/>
      <c r="N12" s="8" t="s">
        <v>8</v>
      </c>
      <c r="O12" s="8"/>
      <c r="P12" s="30"/>
      <c r="T12" s="31" t="s">
        <v>9</v>
      </c>
      <c r="U12" s="8"/>
      <c r="Z12" s="8" t="s">
        <v>10</v>
      </c>
      <c r="AA12" s="8"/>
    </row>
    <row r="13" spans="1:27" ht="13.75" customHeight="1" x14ac:dyDescent="0.25">
      <c r="A13" s="25"/>
      <c r="C13" s="1"/>
      <c r="D13" s="18"/>
      <c r="E13" s="26"/>
      <c r="F13" s="1"/>
      <c r="G13" s="1"/>
      <c r="H13" s="1"/>
      <c r="I13" s="1"/>
      <c r="J13" s="1"/>
      <c r="K13" s="1"/>
      <c r="L13" s="1"/>
      <c r="M13" s="1"/>
      <c r="N13" s="1"/>
      <c r="O13" s="1"/>
      <c r="P13" s="1"/>
    </row>
    <row r="14" spans="1:27" ht="13.75" customHeight="1" x14ac:dyDescent="0.25">
      <c r="A14" s="25"/>
      <c r="B14" s="31" t="s">
        <v>11</v>
      </c>
      <c r="C14" s="1" t="s">
        <v>12</v>
      </c>
      <c r="D14" s="18"/>
      <c r="E14" s="27"/>
      <c r="F14" s="1"/>
      <c r="G14" s="1"/>
      <c r="H14" s="1"/>
      <c r="I14" s="1"/>
      <c r="J14" s="1"/>
      <c r="K14" s="1"/>
      <c r="L14" s="1"/>
      <c r="M14" s="1"/>
      <c r="N14" s="1"/>
      <c r="O14" s="1"/>
      <c r="P14" s="1"/>
    </row>
    <row r="15" spans="1:27" ht="13.75" customHeight="1" x14ac:dyDescent="0.25">
      <c r="A15" s="25"/>
      <c r="C15" s="1"/>
      <c r="D15" s="18"/>
      <c r="E15" s="26"/>
      <c r="F15" s="1"/>
      <c r="G15" s="1"/>
      <c r="H15" s="1"/>
      <c r="I15" s="1"/>
      <c r="J15" s="1"/>
      <c r="K15" s="1"/>
      <c r="L15" s="1"/>
      <c r="M15" s="1"/>
      <c r="N15" s="1"/>
      <c r="O15" s="1"/>
      <c r="P15" s="1"/>
    </row>
    <row r="16" spans="1:27" ht="13.75" customHeight="1" x14ac:dyDescent="0.25">
      <c r="A16" s="25"/>
      <c r="B16" s="31" t="s">
        <v>13</v>
      </c>
      <c r="C16" s="1" t="s">
        <v>14</v>
      </c>
      <c r="D16" s="18"/>
      <c r="E16" s="27"/>
      <c r="F16" s="1"/>
      <c r="G16" s="1"/>
      <c r="H16" s="1"/>
      <c r="I16" s="1"/>
      <c r="J16" s="1"/>
      <c r="K16" s="1"/>
      <c r="L16" s="1"/>
      <c r="M16" s="1"/>
      <c r="N16" s="1"/>
      <c r="O16" s="1"/>
      <c r="P16" s="1"/>
    </row>
    <row r="17" spans="1:26" ht="13.75" customHeight="1" x14ac:dyDescent="0.25">
      <c r="A17" s="25"/>
      <c r="C17" s="1"/>
      <c r="D17" s="18"/>
      <c r="E17" s="27"/>
      <c r="F17" s="1"/>
      <c r="G17" s="1"/>
      <c r="H17" s="1"/>
      <c r="I17" s="1"/>
      <c r="J17" s="1"/>
      <c r="K17" s="1"/>
      <c r="L17" s="1"/>
      <c r="M17" s="1"/>
      <c r="N17" s="1"/>
      <c r="O17" s="1"/>
      <c r="P17" s="1"/>
    </row>
    <row r="18" spans="1:26" ht="13.75" customHeight="1" x14ac:dyDescent="0.25">
      <c r="A18" s="25"/>
      <c r="B18" s="31" t="s">
        <v>15</v>
      </c>
      <c r="C18" s="1" t="s">
        <v>16</v>
      </c>
      <c r="D18" s="18"/>
      <c r="E18" s="27"/>
      <c r="F18" s="1"/>
      <c r="G18" s="1"/>
      <c r="H18" s="1"/>
      <c r="I18" s="1"/>
      <c r="J18" s="1"/>
      <c r="K18" s="1"/>
      <c r="L18" s="1"/>
      <c r="M18" s="1"/>
      <c r="N18" s="1"/>
      <c r="O18" s="1"/>
      <c r="P18" s="1"/>
    </row>
    <row r="19" spans="1:26" ht="13.75" customHeight="1" x14ac:dyDescent="0.25">
      <c r="A19" s="25"/>
      <c r="C19" s="1"/>
      <c r="D19" s="18"/>
      <c r="E19" s="27"/>
      <c r="F19" s="1"/>
      <c r="G19" s="1"/>
      <c r="H19" s="1"/>
      <c r="I19" s="1"/>
      <c r="J19" s="1"/>
      <c r="K19" s="1"/>
      <c r="L19" s="1"/>
      <c r="M19" s="1"/>
      <c r="N19" s="1"/>
      <c r="O19" s="1"/>
      <c r="P19" s="1"/>
    </row>
    <row r="20" spans="1:26" ht="13.75" customHeight="1" x14ac:dyDescent="0.25">
      <c r="A20" s="25"/>
      <c r="B20" s="31" t="s">
        <v>17</v>
      </c>
      <c r="C20" s="1" t="s">
        <v>18</v>
      </c>
      <c r="D20" s="18"/>
      <c r="E20" s="26"/>
      <c r="F20" s="1"/>
      <c r="G20" s="1"/>
      <c r="I20" s="1"/>
      <c r="J20" s="1"/>
      <c r="K20" s="1"/>
      <c r="L20" s="1"/>
      <c r="M20" s="1"/>
      <c r="N20" s="1"/>
      <c r="O20" s="1"/>
      <c r="P20" s="1"/>
    </row>
    <row r="21" spans="1:26" ht="13.75" customHeight="1" x14ac:dyDescent="0.25">
      <c r="A21" s="25"/>
      <c r="C21" s="1"/>
      <c r="D21" s="18"/>
      <c r="E21" s="26"/>
      <c r="F21" s="1"/>
      <c r="G21" s="1"/>
      <c r="H21" s="1"/>
      <c r="I21" s="1"/>
      <c r="J21" s="1"/>
      <c r="K21" s="1"/>
      <c r="L21" s="1"/>
      <c r="M21" s="1"/>
      <c r="N21" s="1"/>
      <c r="O21" s="1"/>
      <c r="P21" s="1"/>
    </row>
    <row r="22" spans="1:26" ht="13.75" customHeight="1" x14ac:dyDescent="0.25">
      <c r="A22" s="25"/>
      <c r="B22" s="31" t="s">
        <v>19</v>
      </c>
      <c r="C22" s="1" t="s">
        <v>20</v>
      </c>
      <c r="D22" s="18"/>
      <c r="E22" s="27"/>
      <c r="F22" s="1"/>
      <c r="G22" s="1"/>
      <c r="H22" s="1"/>
      <c r="I22" s="1"/>
      <c r="J22" s="1"/>
      <c r="K22" s="1"/>
      <c r="L22" s="1"/>
      <c r="M22" s="1"/>
      <c r="N22" s="1"/>
      <c r="O22" s="1"/>
      <c r="P22" s="1"/>
    </row>
    <row r="23" spans="1:26" ht="13.75" customHeight="1" x14ac:dyDescent="0.25">
      <c r="A23" s="25"/>
      <c r="C23" s="1"/>
      <c r="D23" s="18"/>
      <c r="E23" s="26"/>
      <c r="F23" s="1"/>
      <c r="G23" s="1"/>
      <c r="H23" s="1"/>
      <c r="I23" s="1"/>
      <c r="J23" s="1"/>
      <c r="K23" s="1"/>
      <c r="L23" s="1"/>
      <c r="M23" s="1"/>
      <c r="N23" s="1"/>
      <c r="O23" s="1"/>
      <c r="P23" s="1"/>
    </row>
    <row r="24" spans="1:26" ht="13.75" customHeight="1" x14ac:dyDescent="0.25">
      <c r="A24" s="25"/>
      <c r="B24" s="31" t="s">
        <v>21</v>
      </c>
      <c r="C24" s="1" t="s">
        <v>22</v>
      </c>
      <c r="D24" s="18"/>
      <c r="E24" s="26"/>
      <c r="F24" s="1"/>
      <c r="G24" s="1"/>
      <c r="H24" s="1"/>
      <c r="I24" s="1"/>
      <c r="J24" s="1"/>
      <c r="K24" s="1"/>
      <c r="L24" s="1"/>
      <c r="M24" s="1"/>
      <c r="N24" s="1"/>
      <c r="O24" s="1"/>
      <c r="P24" s="1"/>
      <c r="Z24" s="2" t="s">
        <v>23</v>
      </c>
    </row>
    <row r="25" spans="1:26" ht="13.75" customHeight="1" x14ac:dyDescent="0.25">
      <c r="A25" s="25"/>
      <c r="C25" s="1"/>
      <c r="D25" s="18"/>
      <c r="E25" s="26"/>
      <c r="F25" s="1"/>
      <c r="G25" s="1"/>
      <c r="H25" s="1"/>
      <c r="I25" s="1"/>
      <c r="J25" s="1"/>
      <c r="K25" s="1"/>
      <c r="L25" s="1"/>
      <c r="M25" s="1"/>
      <c r="N25" s="1"/>
      <c r="O25" s="1"/>
      <c r="P25" s="1"/>
    </row>
    <row r="26" spans="1:26" ht="13.75" customHeight="1" x14ac:dyDescent="0.25">
      <c r="A26" s="4"/>
      <c r="B26" s="31" t="s">
        <v>24</v>
      </c>
      <c r="C26" s="1" t="s">
        <v>25</v>
      </c>
      <c r="E26" s="4"/>
      <c r="F26" s="1"/>
      <c r="H26" s="1"/>
      <c r="I26" s="1"/>
      <c r="J26" s="1"/>
      <c r="K26" s="1"/>
      <c r="L26" s="1"/>
      <c r="M26" s="1"/>
      <c r="N26" s="1"/>
      <c r="O26" s="1"/>
      <c r="P26" s="1"/>
    </row>
    <row r="27" spans="1:26" ht="13.75" customHeight="1" x14ac:dyDescent="0.25">
      <c r="A27" s="4"/>
      <c r="C27" s="1"/>
      <c r="E27" s="4"/>
      <c r="F27" s="1"/>
      <c r="G27" s="1"/>
      <c r="M27" s="1"/>
      <c r="N27" s="1"/>
      <c r="O27" s="1"/>
      <c r="P27" s="1"/>
    </row>
    <row r="28" spans="1:26" ht="13.75" customHeight="1" x14ac:dyDescent="0.25">
      <c r="B28" s="31" t="s">
        <v>26</v>
      </c>
      <c r="C28" s="1" t="s">
        <v>27</v>
      </c>
    </row>
    <row r="29" spans="1:26" ht="13.75" customHeight="1" x14ac:dyDescent="0.25">
      <c r="H29" s="1"/>
    </row>
    <row r="30" spans="1:26" ht="13.75" customHeight="1" x14ac:dyDescent="0.25">
      <c r="B30" s="31" t="s">
        <v>28</v>
      </c>
      <c r="C30" s="1" t="s">
        <v>29</v>
      </c>
      <c r="N30" s="2" t="s">
        <v>30</v>
      </c>
      <c r="T30" s="2" t="s">
        <v>31</v>
      </c>
    </row>
    <row r="31" spans="1:26" ht="13.75" customHeight="1" x14ac:dyDescent="0.25"/>
    <row r="32" spans="1:26" ht="13.75" customHeight="1" x14ac:dyDescent="0.25">
      <c r="B32" s="32" t="s">
        <v>32</v>
      </c>
      <c r="C32" s="46" t="s">
        <v>33</v>
      </c>
    </row>
    <row r="33" spans="2:26" ht="13.75" customHeight="1" x14ac:dyDescent="0.25">
      <c r="C33" s="45"/>
    </row>
    <row r="34" spans="2:26" ht="13.75" customHeight="1" x14ac:dyDescent="0.25">
      <c r="B34" s="32" t="s">
        <v>34</v>
      </c>
      <c r="C34" s="46" t="s">
        <v>35</v>
      </c>
    </row>
    <row r="35" spans="2:26" ht="13.75" customHeight="1" x14ac:dyDescent="0.25">
      <c r="C35" s="46"/>
    </row>
    <row r="36" spans="2:26" ht="13.75" customHeight="1" x14ac:dyDescent="0.25">
      <c r="B36" s="32" t="s">
        <v>36</v>
      </c>
      <c r="C36" s="46" t="s">
        <v>37</v>
      </c>
      <c r="Z36" s="2" t="s">
        <v>38</v>
      </c>
    </row>
    <row r="37" spans="2:26" ht="13.75" customHeight="1" x14ac:dyDescent="0.25">
      <c r="C37" s="46"/>
    </row>
    <row r="38" spans="2:26" ht="13.75" customHeight="1" x14ac:dyDescent="0.25">
      <c r="B38" s="32" t="s">
        <v>39</v>
      </c>
      <c r="C38" s="46" t="s">
        <v>40</v>
      </c>
    </row>
    <row r="39" spans="2:26" ht="13.75" customHeight="1" x14ac:dyDescent="0.25"/>
    <row r="40" spans="2:26" ht="13.75" customHeight="1" x14ac:dyDescent="0.25"/>
    <row r="41" spans="2:26" ht="13.75" customHeight="1" x14ac:dyDescent="0.25"/>
    <row r="42" spans="2:26" ht="13.75" customHeight="1" x14ac:dyDescent="0.25">
      <c r="B42" s="32" t="s">
        <v>41</v>
      </c>
      <c r="C42" s="46" t="s">
        <v>42</v>
      </c>
    </row>
    <row r="43" spans="2:26" ht="13.75" customHeight="1" x14ac:dyDescent="0.25">
      <c r="C43" s="46"/>
    </row>
    <row r="44" spans="2:26" ht="13.75" customHeight="1" x14ac:dyDescent="0.25">
      <c r="B44" s="32" t="s">
        <v>43</v>
      </c>
      <c r="C44" s="46" t="s">
        <v>44</v>
      </c>
      <c r="D44" s="15"/>
      <c r="E44" s="15"/>
      <c r="F44" s="15"/>
    </row>
    <row r="45" spans="2:26" ht="13.75" customHeight="1" x14ac:dyDescent="0.25">
      <c r="C45" s="46"/>
    </row>
    <row r="46" spans="2:26" ht="13.75" customHeight="1" x14ac:dyDescent="0.25">
      <c r="B46" s="32" t="s">
        <v>45</v>
      </c>
      <c r="C46" s="46" t="s">
        <v>46</v>
      </c>
    </row>
    <row r="47" spans="2:26" ht="13.75" customHeight="1" x14ac:dyDescent="0.25">
      <c r="C47" s="46"/>
    </row>
    <row r="48" spans="2:26" ht="13.75" customHeight="1" x14ac:dyDescent="0.25">
      <c r="B48" s="32" t="s">
        <v>47</v>
      </c>
      <c r="C48" s="46" t="s">
        <v>48</v>
      </c>
      <c r="Z48" s="2" t="s">
        <v>49</v>
      </c>
    </row>
    <row r="49" spans="7:20" ht="13.75" customHeight="1" x14ac:dyDescent="0.25">
      <c r="N49" s="2" t="s">
        <v>50</v>
      </c>
      <c r="T49" s="2" t="s">
        <v>51</v>
      </c>
    </row>
    <row r="50" spans="7:20" ht="13.75" customHeight="1" x14ac:dyDescent="0.25"/>
    <row r="51" spans="7:20" ht="13.75" customHeight="1" x14ac:dyDescent="0.25"/>
    <row r="52" spans="7:20" x14ac:dyDescent="0.25">
      <c r="G52" s="30"/>
      <c r="H52" s="30"/>
      <c r="I52" s="30"/>
      <c r="J52" s="30"/>
      <c r="L52" s="30"/>
      <c r="M52" s="30"/>
      <c r="N52" s="30"/>
      <c r="O52" s="30"/>
    </row>
  </sheetData>
  <hyperlinks>
    <hyperlink ref="B8" r:id="rId1" xr:uid="{00000000-0004-0000-0000-000000000000}"/>
  </hyperlinks>
  <pageMargins left="0.7" right="0.7" top="0.78740157499999996" bottom="0.78740157499999996"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T9"/>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1025.2611330509926</v>
      </c>
      <c r="C4" s="23">
        <f>SUM(P:P)</f>
        <v>205.05222661019849</v>
      </c>
      <c r="D4" s="23">
        <f>SUM(R:R)</f>
        <v>92.273501974589323</v>
      </c>
      <c r="E4" s="23">
        <f>SUM(T:T)</f>
        <v>738.18801579671458</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283</v>
      </c>
      <c r="C8" s="2" t="s">
        <v>284</v>
      </c>
      <c r="D8" s="2" t="s">
        <v>284</v>
      </c>
      <c r="E8" s="2" t="s">
        <v>285</v>
      </c>
      <c r="F8" s="2" t="s">
        <v>176</v>
      </c>
      <c r="G8" s="14">
        <v>258</v>
      </c>
      <c r="H8" s="14">
        <v>11773</v>
      </c>
      <c r="I8" s="24">
        <v>208</v>
      </c>
      <c r="J8" s="24">
        <v>34.700000000000003</v>
      </c>
      <c r="K8" s="24">
        <f t="shared" ref="K8:K9" si="0">J8*1000/58.44</f>
        <v>593.77138945927447</v>
      </c>
      <c r="L8" s="24">
        <v>12.1</v>
      </c>
      <c r="M8" s="24">
        <f t="shared" ref="M8:M9" si="1" xml:space="preserve"> L8+273.15</f>
        <v>285.25</v>
      </c>
      <c r="N8" s="22">
        <f>2*K8*0.000008314*(L8+273.15)*I8</f>
        <v>585.79852175222459</v>
      </c>
      <c r="O8" s="41">
        <f>'Total Energy Potential'!$L$8</f>
        <v>20</v>
      </c>
      <c r="P8" s="22">
        <f>N8*O8/100</f>
        <v>117.15970435044491</v>
      </c>
      <c r="Q8" s="41">
        <f>'Total Energy Potential'!$L$10</f>
        <v>45</v>
      </c>
      <c r="R8" s="23">
        <f>P8*Q8/100</f>
        <v>52.721866957700215</v>
      </c>
      <c r="S8" s="43">
        <f>'Total Energy Potential'!$L$6</f>
        <v>8000</v>
      </c>
      <c r="T8" s="23">
        <f>R8*S8/1000</f>
        <v>421.77493566160172</v>
      </c>
    </row>
    <row r="9" spans="1:20" x14ac:dyDescent="0.25">
      <c r="A9" s="3">
        <v>2</v>
      </c>
      <c r="C9" s="2" t="s">
        <v>286</v>
      </c>
      <c r="D9" s="2" t="s">
        <v>286</v>
      </c>
      <c r="E9" s="2" t="s">
        <v>287</v>
      </c>
      <c r="F9" s="2" t="s">
        <v>176</v>
      </c>
      <c r="G9" s="14">
        <v>192</v>
      </c>
      <c r="H9" s="14">
        <v>9207</v>
      </c>
      <c r="I9" s="24">
        <v>157</v>
      </c>
      <c r="J9" s="24">
        <v>34.5</v>
      </c>
      <c r="K9" s="24">
        <f t="shared" si="0"/>
        <v>590.34907597535937</v>
      </c>
      <c r="L9" s="24">
        <v>12</v>
      </c>
      <c r="M9" s="24">
        <f t="shared" si="1"/>
        <v>285.14999999999998</v>
      </c>
      <c r="N9" s="22">
        <f>2*K9*0.000008314*(L9+273.15)*I9</f>
        <v>439.46261129876797</v>
      </c>
      <c r="O9" s="41">
        <f>'Total Energy Potential'!$L$8</f>
        <v>20</v>
      </c>
      <c r="P9" s="22">
        <f>N9*O9/100</f>
        <v>87.892522259753591</v>
      </c>
      <c r="Q9" s="41">
        <f>'Total Energy Potential'!$L$10</f>
        <v>45</v>
      </c>
      <c r="R9" s="23">
        <f>P9*Q9/100</f>
        <v>39.551635016889115</v>
      </c>
      <c r="S9" s="43">
        <f>'Total Energy Potential'!$L$6</f>
        <v>8000</v>
      </c>
      <c r="T9" s="23">
        <f>R9*S9/1000</f>
        <v>316.41308013511292</v>
      </c>
    </row>
  </sheetData>
  <dataValidations count="2">
    <dataValidation type="decimal" allowBlank="1" showInputMessage="1" showErrorMessage="1" errorTitle="Input error" error="Value has to be between 0 and 100" sqref="O8:O9 Q8:Q9" xr:uid="{00000000-0002-0000-1000-000000000000}">
      <formula1>0</formula1>
      <formula2>100</formula2>
    </dataValidation>
    <dataValidation type="decimal" allowBlank="1" showInputMessage="1" showErrorMessage="1" errorTitle="Input error" error="Value has to be between 0 and 8784" sqref="S8:S9" xr:uid="{00000000-0002-0000-10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T9"/>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7968.0919327515412</v>
      </c>
      <c r="C4" s="23">
        <f>SUM(P:P)</f>
        <v>1593.6183865503083</v>
      </c>
      <c r="D4" s="23">
        <f>SUM(R:R)</f>
        <v>717.12827394763872</v>
      </c>
      <c r="E4" s="23">
        <f>SUM(T:T)</f>
        <v>5737.0261915811097</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105</v>
      </c>
      <c r="C8" s="2" t="s">
        <v>288</v>
      </c>
      <c r="D8" s="2" t="s">
        <v>288</v>
      </c>
      <c r="E8" s="2" t="s">
        <v>289</v>
      </c>
      <c r="F8" s="2" t="s">
        <v>149</v>
      </c>
      <c r="G8" s="14">
        <v>2857</v>
      </c>
      <c r="H8" s="14">
        <v>801463</v>
      </c>
      <c r="I8" s="24">
        <v>6450</v>
      </c>
      <c r="J8" s="24">
        <v>15</v>
      </c>
      <c r="K8" s="24">
        <f t="shared" ref="K8" si="0">J8*1000/58.44</f>
        <v>256.67351129363453</v>
      </c>
      <c r="L8" s="24">
        <v>16.3</v>
      </c>
      <c r="M8" s="24">
        <f t="shared" ref="M8" si="1" xml:space="preserve"> L8+273.15</f>
        <v>289.45</v>
      </c>
      <c r="N8" s="22">
        <f>2*K8*0.000008314*(L8+273.15)*I8</f>
        <v>7968.0919327515412</v>
      </c>
      <c r="O8" s="41">
        <f>'Total Energy Potential'!$L$8</f>
        <v>20</v>
      </c>
      <c r="P8" s="22">
        <f>N8*O8/100</f>
        <v>1593.6183865503083</v>
      </c>
      <c r="Q8" s="41">
        <f>'Total Energy Potential'!$L$10</f>
        <v>45</v>
      </c>
      <c r="R8" s="23">
        <f>P8*Q8/100</f>
        <v>717.12827394763872</v>
      </c>
      <c r="S8" s="43">
        <f>'Total Energy Potential'!$L$6</f>
        <v>8000</v>
      </c>
      <c r="T8" s="23">
        <f>R8*S8/1000</f>
        <v>5737.0261915811097</v>
      </c>
    </row>
    <row r="9" spans="1:20" x14ac:dyDescent="0.25">
      <c r="R9" s="21"/>
    </row>
  </sheetData>
  <dataValidations count="2">
    <dataValidation type="decimal" allowBlank="1" showInputMessage="1" showErrorMessage="1" errorTitle="Input error" error="Value has to be between 0 and 100" sqref="O8 Q8" xr:uid="{00000000-0002-0000-1100-000000000000}">
      <formula1>0</formula1>
      <formula2>100</formula2>
    </dataValidation>
    <dataValidation type="decimal" allowBlank="1" showInputMessage="1" showErrorMessage="1" errorTitle="Input error" error="Value has to be between 0 and 8784" sqref="S8" xr:uid="{00000000-0002-0000-11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T13"/>
  <sheetViews>
    <sheetView showGridLines="0" topLeftCell="D1"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2624.8773948398357</v>
      </c>
      <c r="C4" s="23">
        <f>SUM(P:P)</f>
        <v>524.97547896796709</v>
      </c>
      <c r="D4" s="23">
        <f>SUM(R:R)</f>
        <v>236.23896553558518</v>
      </c>
      <c r="E4" s="23">
        <f>SUM(T:T)</f>
        <v>1889.9117242846814</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113</v>
      </c>
      <c r="C8" s="2" t="s">
        <v>290</v>
      </c>
      <c r="D8" s="2" t="s">
        <v>291</v>
      </c>
      <c r="E8" s="2" t="s">
        <v>292</v>
      </c>
      <c r="F8" s="2" t="s">
        <v>176</v>
      </c>
      <c r="G8" s="14">
        <v>722</v>
      </c>
      <c r="H8" s="14">
        <v>57053</v>
      </c>
      <c r="I8" s="24">
        <v>164</v>
      </c>
      <c r="J8" s="24">
        <v>35.299999999999997</v>
      </c>
      <c r="K8" s="24">
        <f t="shared" ref="K8:K13" si="0">J8*1000/58.44</f>
        <v>604.0383299110199</v>
      </c>
      <c r="L8" s="24">
        <v>19</v>
      </c>
      <c r="M8" s="24">
        <f t="shared" ref="M8:M13" si="1" xml:space="preserve"> L8+273.15</f>
        <v>292.14999999999998</v>
      </c>
      <c r="N8" s="22">
        <f>2*K8*0.000008314*(L8+273.15)*I8</f>
        <v>481.23172761533198</v>
      </c>
      <c r="O8" s="41">
        <f>'Total Energy Potential'!$L$8</f>
        <v>20</v>
      </c>
      <c r="P8" s="22">
        <f>N8*O8/100</f>
        <v>96.246345523066395</v>
      </c>
      <c r="Q8" s="41">
        <f>'Total Energy Potential'!$L$10</f>
        <v>45</v>
      </c>
      <c r="R8" s="23">
        <f>P8*Q8/100</f>
        <v>43.310855485379882</v>
      </c>
      <c r="S8" s="43">
        <f>'Total Energy Potential'!$L$6</f>
        <v>8000</v>
      </c>
      <c r="T8" s="23">
        <f>R8*S8/1000</f>
        <v>346.48684388303906</v>
      </c>
    </row>
    <row r="9" spans="1:20" x14ac:dyDescent="0.25">
      <c r="A9" s="3">
        <v>2</v>
      </c>
      <c r="C9" s="2" t="s">
        <v>293</v>
      </c>
      <c r="D9" s="2" t="s">
        <v>293</v>
      </c>
      <c r="E9" s="2" t="s">
        <v>294</v>
      </c>
      <c r="F9" s="2" t="s">
        <v>154</v>
      </c>
      <c r="G9" s="14">
        <v>325</v>
      </c>
      <c r="H9" s="14">
        <v>16599</v>
      </c>
      <c r="I9" s="24">
        <v>26</v>
      </c>
      <c r="J9" s="24">
        <v>37.5</v>
      </c>
      <c r="K9" s="24">
        <f t="shared" si="0"/>
        <v>641.68377823408628</v>
      </c>
      <c r="L9" s="24">
        <v>19.2</v>
      </c>
      <c r="M9" s="24">
        <f t="shared" si="1"/>
        <v>292.34999999999997</v>
      </c>
      <c r="N9" s="22">
        <f t="shared" ref="N9:N13" si="2">2*K9*0.000008314*(L9+273.15)*I9</f>
        <v>81.103112679671455</v>
      </c>
      <c r="O9" s="41">
        <f>'Total Energy Potential'!$L$8</f>
        <v>20</v>
      </c>
      <c r="P9" s="22">
        <f t="shared" ref="P9:P13" si="3">N9*O9/100</f>
        <v>16.220622535934289</v>
      </c>
      <c r="Q9" s="41">
        <f>'Total Energy Potential'!$L$10</f>
        <v>45</v>
      </c>
      <c r="R9" s="23">
        <f t="shared" ref="R9:R13" si="4">P9*Q9/100</f>
        <v>7.2992801411704304</v>
      </c>
      <c r="S9" s="43">
        <f>'Total Energy Potential'!$L$6</f>
        <v>8000</v>
      </c>
      <c r="T9" s="23">
        <f t="shared" ref="T9:T13" si="5">R9*S9/1000</f>
        <v>58.394241129363444</v>
      </c>
    </row>
    <row r="10" spans="1:20" x14ac:dyDescent="0.25">
      <c r="A10" s="3">
        <v>3</v>
      </c>
      <c r="C10" s="2" t="s">
        <v>295</v>
      </c>
      <c r="D10" s="2" t="s">
        <v>295</v>
      </c>
      <c r="E10" s="2" t="s">
        <v>296</v>
      </c>
      <c r="F10" s="2" t="s">
        <v>154</v>
      </c>
      <c r="G10" s="14">
        <v>498</v>
      </c>
      <c r="H10" s="14">
        <v>21430</v>
      </c>
      <c r="I10" s="24">
        <v>49</v>
      </c>
      <c r="J10" s="24">
        <v>38</v>
      </c>
      <c r="K10" s="24">
        <f t="shared" si="0"/>
        <v>650.23956194387404</v>
      </c>
      <c r="L10" s="24">
        <v>19.7</v>
      </c>
      <c r="M10" s="24">
        <f t="shared" si="1"/>
        <v>292.84999999999997</v>
      </c>
      <c r="N10" s="22">
        <f t="shared" si="2"/>
        <v>155.15104804243666</v>
      </c>
      <c r="O10" s="41">
        <f>'Total Energy Potential'!$L$8</f>
        <v>20</v>
      </c>
      <c r="P10" s="22">
        <f t="shared" si="3"/>
        <v>31.030209608487329</v>
      </c>
      <c r="Q10" s="41">
        <f>'Total Energy Potential'!$L$10</f>
        <v>45</v>
      </c>
      <c r="R10" s="23">
        <f t="shared" si="4"/>
        <v>13.963594323819297</v>
      </c>
      <c r="S10" s="43">
        <f>'Total Energy Potential'!$L$6</f>
        <v>8000</v>
      </c>
      <c r="T10" s="23">
        <f t="shared" si="5"/>
        <v>111.70875459055438</v>
      </c>
    </row>
    <row r="11" spans="1:20" x14ac:dyDescent="0.25">
      <c r="A11" s="3">
        <v>4</v>
      </c>
      <c r="C11" s="2" t="s">
        <v>297</v>
      </c>
      <c r="D11" s="2" t="s">
        <v>297</v>
      </c>
      <c r="E11" s="2" t="s">
        <v>298</v>
      </c>
      <c r="F11" s="2" t="s">
        <v>154</v>
      </c>
      <c r="G11" s="14">
        <v>280</v>
      </c>
      <c r="H11" s="14">
        <v>6674</v>
      </c>
      <c r="I11" s="24">
        <v>14</v>
      </c>
      <c r="J11" s="24">
        <v>38</v>
      </c>
      <c r="K11" s="24">
        <f t="shared" si="0"/>
        <v>650.23956194387404</v>
      </c>
      <c r="L11" s="24">
        <v>19.3</v>
      </c>
      <c r="M11" s="24">
        <f t="shared" si="1"/>
        <v>292.45</v>
      </c>
      <c r="N11" s="22">
        <f t="shared" si="2"/>
        <v>44.268322642026007</v>
      </c>
      <c r="O11" s="41">
        <f>'Total Energy Potential'!$L$8</f>
        <v>20</v>
      </c>
      <c r="P11" s="22">
        <f t="shared" si="3"/>
        <v>8.8536645284052025</v>
      </c>
      <c r="Q11" s="41">
        <f>'Total Energy Potential'!$L$10</f>
        <v>45</v>
      </c>
      <c r="R11" s="23">
        <f t="shared" si="4"/>
        <v>3.9841490377823412</v>
      </c>
      <c r="S11" s="43">
        <f>'Total Energy Potential'!$L$6</f>
        <v>8000</v>
      </c>
      <c r="T11" s="23">
        <f t="shared" si="5"/>
        <v>31.87319230225873</v>
      </c>
    </row>
    <row r="12" spans="1:20" x14ac:dyDescent="0.25">
      <c r="A12" s="3">
        <v>5</v>
      </c>
      <c r="C12" s="2" t="s">
        <v>299</v>
      </c>
      <c r="D12" s="2" t="s">
        <v>299</v>
      </c>
      <c r="E12" s="2" t="s">
        <v>300</v>
      </c>
      <c r="F12" s="2" t="s">
        <v>154</v>
      </c>
      <c r="G12" s="14">
        <v>910</v>
      </c>
      <c r="H12" s="14">
        <v>84763</v>
      </c>
      <c r="I12" s="24">
        <v>577</v>
      </c>
      <c r="J12" s="24">
        <v>37.5</v>
      </c>
      <c r="K12" s="24">
        <f t="shared" si="0"/>
        <v>641.68377823408628</v>
      </c>
      <c r="L12" s="24">
        <v>18.8</v>
      </c>
      <c r="M12" s="24">
        <f t="shared" si="1"/>
        <v>291.95</v>
      </c>
      <c r="N12" s="22">
        <f t="shared" si="2"/>
        <v>1797.4026143480494</v>
      </c>
      <c r="O12" s="41">
        <f>'Total Energy Potential'!$L$8</f>
        <v>20</v>
      </c>
      <c r="P12" s="22">
        <f t="shared" si="3"/>
        <v>359.48052286960984</v>
      </c>
      <c r="Q12" s="41">
        <f>'Total Energy Potential'!$L$10</f>
        <v>45</v>
      </c>
      <c r="R12" s="23">
        <f t="shared" si="4"/>
        <v>161.76623529132442</v>
      </c>
      <c r="S12" s="43">
        <f>'Total Energy Potential'!$L$6</f>
        <v>8000</v>
      </c>
      <c r="T12" s="23">
        <f t="shared" si="5"/>
        <v>1294.1298823305954</v>
      </c>
    </row>
    <row r="13" spans="1:20" x14ac:dyDescent="0.25">
      <c r="A13" s="3">
        <v>6</v>
      </c>
      <c r="C13" s="2" t="s">
        <v>301</v>
      </c>
      <c r="D13" s="2" t="s">
        <v>301</v>
      </c>
      <c r="E13" s="2" t="s">
        <v>302</v>
      </c>
      <c r="F13" s="2" t="s">
        <v>154</v>
      </c>
      <c r="G13" s="14">
        <v>170</v>
      </c>
      <c r="H13" s="14">
        <v>4948</v>
      </c>
      <c r="I13" s="24">
        <v>21</v>
      </c>
      <c r="J13" s="24">
        <v>37.700000000000003</v>
      </c>
      <c r="K13" s="24">
        <f t="shared" si="0"/>
        <v>645.10609171800138</v>
      </c>
      <c r="L13" s="24">
        <v>18.600000000000001</v>
      </c>
      <c r="M13" s="24">
        <f t="shared" si="1"/>
        <v>291.75</v>
      </c>
      <c r="N13" s="22">
        <f t="shared" si="2"/>
        <v>65.720569512320338</v>
      </c>
      <c r="O13" s="41">
        <f>'Total Energy Potential'!$L$8</f>
        <v>20</v>
      </c>
      <c r="P13" s="22">
        <f t="shared" si="3"/>
        <v>13.144113902464069</v>
      </c>
      <c r="Q13" s="41">
        <f>'Total Energy Potential'!$L$10</f>
        <v>45</v>
      </c>
      <c r="R13" s="23">
        <f t="shared" si="4"/>
        <v>5.9148512561088307</v>
      </c>
      <c r="S13" s="43">
        <f>'Total Energy Potential'!$L$6</f>
        <v>8000</v>
      </c>
      <c r="T13" s="23">
        <f t="shared" si="5"/>
        <v>47.318810048870645</v>
      </c>
    </row>
  </sheetData>
  <dataValidations count="2">
    <dataValidation type="decimal" allowBlank="1" showInputMessage="1" showErrorMessage="1" errorTitle="Input error" error="Value has to be between 0 and 100" sqref="O8:O13 Q8:Q13" xr:uid="{00000000-0002-0000-1200-000000000000}">
      <formula1>0</formula1>
      <formula2>100</formula2>
    </dataValidation>
    <dataValidation type="decimal" allowBlank="1" showInputMessage="1" showErrorMessage="1" errorTitle="Input error" error="Value has to be between 0 and 8784" sqref="S8:S13" xr:uid="{00000000-0002-0000-12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T23"/>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2283.9097840937716</v>
      </c>
      <c r="C4" s="23">
        <f>SUM(P:P)</f>
        <v>456.78195681875428</v>
      </c>
      <c r="D4" s="23">
        <f>SUM(R:R)</f>
        <v>205.55188056843949</v>
      </c>
      <c r="E4" s="23">
        <f>SUM(T:T)</f>
        <v>1644.4150445475159</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2" t="s">
        <v>107</v>
      </c>
      <c r="C8" s="2" t="s">
        <v>303</v>
      </c>
      <c r="D8" s="2" t="s">
        <v>303</v>
      </c>
      <c r="E8" s="2" t="s">
        <v>304</v>
      </c>
      <c r="F8" s="2" t="s">
        <v>201</v>
      </c>
      <c r="G8" s="14">
        <v>243</v>
      </c>
      <c r="H8" s="14">
        <v>3342</v>
      </c>
      <c r="I8" s="24">
        <v>53</v>
      </c>
      <c r="J8" s="24">
        <v>18</v>
      </c>
      <c r="K8" s="24">
        <f t="shared" ref="K8:K23" si="0">J8*1000/58.44</f>
        <v>308.00821355236138</v>
      </c>
      <c r="L8" s="24">
        <v>10.1</v>
      </c>
      <c r="M8" s="24">
        <f t="shared" ref="M8:M23" si="1" xml:space="preserve"> L8+273.15</f>
        <v>283.25</v>
      </c>
      <c r="N8" s="22">
        <f>2*K8*0.000008314*(L8+273.15)*I8</f>
        <v>76.886147741273092</v>
      </c>
      <c r="O8" s="41">
        <f>'Total Energy Potential'!$L$8</f>
        <v>20</v>
      </c>
      <c r="P8" s="22">
        <f>N8*O8/100</f>
        <v>15.377229548254618</v>
      </c>
      <c r="Q8" s="41">
        <f>'Total Energy Potential'!$L$10</f>
        <v>45</v>
      </c>
      <c r="R8" s="23">
        <f>P8*Q8/100</f>
        <v>6.9197532967145783</v>
      </c>
      <c r="S8" s="43">
        <f>'Total Energy Potential'!$L$6</f>
        <v>8000</v>
      </c>
      <c r="T8" s="23">
        <f>R8*S8/1000</f>
        <v>55.358026373716626</v>
      </c>
    </row>
    <row r="9" spans="1:20" x14ac:dyDescent="0.25">
      <c r="A9" s="3">
        <v>2</v>
      </c>
      <c r="C9" s="2" t="s">
        <v>305</v>
      </c>
      <c r="D9" s="2" t="s">
        <v>305</v>
      </c>
      <c r="E9" s="2" t="s">
        <v>306</v>
      </c>
      <c r="F9" s="2" t="s">
        <v>201</v>
      </c>
      <c r="G9" s="14">
        <v>232</v>
      </c>
      <c r="H9" s="14">
        <v>6452</v>
      </c>
      <c r="I9" s="24">
        <v>82</v>
      </c>
      <c r="J9" s="24">
        <v>17</v>
      </c>
      <c r="K9" s="24">
        <f t="shared" si="0"/>
        <v>290.89664613278575</v>
      </c>
      <c r="L9" s="24">
        <v>10.1</v>
      </c>
      <c r="M9" s="24">
        <f t="shared" si="1"/>
        <v>283.25</v>
      </c>
      <c r="N9" s="22">
        <f t="shared" ref="N9:N23" si="2">2*K9*0.000008314*(L9+273.15)*I9</f>
        <v>112.34726409993155</v>
      </c>
      <c r="O9" s="41">
        <f>'Total Energy Potential'!$L$8</f>
        <v>20</v>
      </c>
      <c r="P9" s="22">
        <f t="shared" ref="P9:P23" si="3">N9*O9/100</f>
        <v>22.469452819986309</v>
      </c>
      <c r="Q9" s="41">
        <f>'Total Energy Potential'!$L$10</f>
        <v>45</v>
      </c>
      <c r="R9" s="23">
        <f t="shared" ref="R9:R23" si="4">P9*Q9/100</f>
        <v>10.111253768993839</v>
      </c>
      <c r="S9" s="43">
        <f>'Total Energy Potential'!$L$6</f>
        <v>8000</v>
      </c>
      <c r="T9" s="23">
        <f t="shared" ref="T9:T23" si="5">R9*S9/1000</f>
        <v>80.890030151950711</v>
      </c>
    </row>
    <row r="10" spans="1:20" x14ac:dyDescent="0.25">
      <c r="A10" s="3">
        <v>3</v>
      </c>
      <c r="C10" s="2" t="s">
        <v>307</v>
      </c>
      <c r="D10" s="2" t="s">
        <v>308</v>
      </c>
      <c r="E10" s="2" t="s">
        <v>309</v>
      </c>
      <c r="F10" s="2" t="s">
        <v>157</v>
      </c>
      <c r="G10" s="14">
        <v>285</v>
      </c>
      <c r="H10" s="14">
        <v>15481</v>
      </c>
      <c r="I10" s="24">
        <v>100</v>
      </c>
      <c r="J10" s="24">
        <v>5.5</v>
      </c>
      <c r="K10" s="24">
        <f t="shared" si="0"/>
        <v>94.113620807665981</v>
      </c>
      <c r="L10" s="24">
        <v>9</v>
      </c>
      <c r="M10" s="24">
        <f t="shared" si="1"/>
        <v>282.14999999999998</v>
      </c>
      <c r="N10" s="22">
        <f t="shared" si="2"/>
        <v>44.154254106776179</v>
      </c>
      <c r="O10" s="41">
        <f>'Total Energy Potential'!$L$8</f>
        <v>20</v>
      </c>
      <c r="P10" s="22">
        <f t="shared" si="3"/>
        <v>8.8308508213552361</v>
      </c>
      <c r="Q10" s="41">
        <f>'Total Energy Potential'!$L$10</f>
        <v>45</v>
      </c>
      <c r="R10" s="23">
        <f t="shared" si="4"/>
        <v>3.9738828696098563</v>
      </c>
      <c r="S10" s="43">
        <f>'Total Energy Potential'!$L$6</f>
        <v>8000</v>
      </c>
      <c r="T10" s="23">
        <f t="shared" si="5"/>
        <v>31.79106295687885</v>
      </c>
    </row>
    <row r="11" spans="1:20" x14ac:dyDescent="0.25">
      <c r="A11" s="3">
        <v>4</v>
      </c>
      <c r="C11" s="2" t="s">
        <v>310</v>
      </c>
      <c r="D11" s="2" t="s">
        <v>311</v>
      </c>
      <c r="E11" s="2" t="s">
        <v>312</v>
      </c>
      <c r="F11" s="2" t="s">
        <v>157</v>
      </c>
      <c r="G11" s="14">
        <v>307</v>
      </c>
      <c r="H11" s="14">
        <v>22650</v>
      </c>
      <c r="I11" s="24">
        <v>166</v>
      </c>
      <c r="J11" s="24">
        <v>5.8</v>
      </c>
      <c r="K11" s="24">
        <f t="shared" si="0"/>
        <v>99.24709103353868</v>
      </c>
      <c r="L11" s="24">
        <v>8.1999999999999993</v>
      </c>
      <c r="M11" s="24">
        <f t="shared" si="1"/>
        <v>281.34999999999997</v>
      </c>
      <c r="N11" s="22">
        <f t="shared" si="2"/>
        <v>77.074871557837099</v>
      </c>
      <c r="O11" s="41">
        <f>'Total Energy Potential'!$L$8</f>
        <v>20</v>
      </c>
      <c r="P11" s="22">
        <f t="shared" si="3"/>
        <v>15.414974311567422</v>
      </c>
      <c r="Q11" s="41">
        <f>'Total Energy Potential'!$L$10</f>
        <v>45</v>
      </c>
      <c r="R11" s="23">
        <f t="shared" si="4"/>
        <v>6.9367384402053389</v>
      </c>
      <c r="S11" s="43">
        <f>'Total Energy Potential'!$L$6</f>
        <v>8000</v>
      </c>
      <c r="T11" s="23">
        <f t="shared" si="5"/>
        <v>55.493907521642711</v>
      </c>
    </row>
    <row r="12" spans="1:20" x14ac:dyDescent="0.25">
      <c r="A12" s="3">
        <v>5</v>
      </c>
      <c r="C12" s="2" t="s">
        <v>313</v>
      </c>
      <c r="D12" s="2" t="s">
        <v>313</v>
      </c>
      <c r="E12" s="2" t="s">
        <v>314</v>
      </c>
      <c r="F12" s="2" t="s">
        <v>157</v>
      </c>
      <c r="G12" s="14">
        <v>443</v>
      </c>
      <c r="H12" s="14">
        <v>19828</v>
      </c>
      <c r="I12" s="24">
        <v>226</v>
      </c>
      <c r="J12" s="24">
        <v>4.9000000000000004</v>
      </c>
      <c r="K12" s="24">
        <f t="shared" si="0"/>
        <v>83.846680355920611</v>
      </c>
      <c r="L12" s="24">
        <v>7.3</v>
      </c>
      <c r="M12" s="24">
        <f t="shared" si="1"/>
        <v>280.45</v>
      </c>
      <c r="N12" s="22">
        <f t="shared" si="2"/>
        <v>88.366930993155378</v>
      </c>
      <c r="O12" s="41">
        <f>'Total Energy Potential'!$L$8</f>
        <v>20</v>
      </c>
      <c r="P12" s="22">
        <f t="shared" si="3"/>
        <v>17.673386198631075</v>
      </c>
      <c r="Q12" s="41">
        <f>'Total Energy Potential'!$L$10</f>
        <v>45</v>
      </c>
      <c r="R12" s="23">
        <f t="shared" si="4"/>
        <v>7.9530237893839839</v>
      </c>
      <c r="S12" s="43">
        <f>'Total Energy Potential'!$L$6</f>
        <v>8000</v>
      </c>
      <c r="T12" s="23">
        <f t="shared" si="5"/>
        <v>63.624190315071871</v>
      </c>
    </row>
    <row r="13" spans="1:20" x14ac:dyDescent="0.25">
      <c r="A13" s="3">
        <v>6</v>
      </c>
      <c r="C13" s="2" t="s">
        <v>315</v>
      </c>
      <c r="D13" s="2" t="s">
        <v>315</v>
      </c>
      <c r="E13" s="2" t="s">
        <v>316</v>
      </c>
      <c r="F13" s="2" t="s">
        <v>157</v>
      </c>
      <c r="G13" s="14">
        <v>399</v>
      </c>
      <c r="H13" s="14">
        <v>12851</v>
      </c>
      <c r="I13" s="24">
        <v>135</v>
      </c>
      <c r="J13" s="24">
        <v>4.2</v>
      </c>
      <c r="K13" s="24">
        <f t="shared" si="0"/>
        <v>71.868583162217661</v>
      </c>
      <c r="L13" s="24">
        <v>7</v>
      </c>
      <c r="M13" s="24">
        <f t="shared" si="1"/>
        <v>280.14999999999998</v>
      </c>
      <c r="N13" s="22">
        <f t="shared" si="2"/>
        <v>45.196363644763863</v>
      </c>
      <c r="O13" s="41">
        <f>'Total Energy Potential'!$L$8</f>
        <v>20</v>
      </c>
      <c r="P13" s="22">
        <f t="shared" si="3"/>
        <v>9.0392727289527723</v>
      </c>
      <c r="Q13" s="41">
        <f>'Total Energy Potential'!$L$10</f>
        <v>45</v>
      </c>
      <c r="R13" s="23">
        <f t="shared" si="4"/>
        <v>4.0676727280287475</v>
      </c>
      <c r="S13" s="43">
        <f>'Total Energy Potential'!$L$6</f>
        <v>8000</v>
      </c>
      <c r="T13" s="23">
        <f t="shared" si="5"/>
        <v>32.54138182422998</v>
      </c>
    </row>
    <row r="14" spans="1:20" x14ac:dyDescent="0.25">
      <c r="A14" s="3">
        <v>7</v>
      </c>
      <c r="C14" s="2" t="s">
        <v>317</v>
      </c>
      <c r="D14" s="2" t="s">
        <v>317</v>
      </c>
      <c r="E14" s="2" t="s">
        <v>316</v>
      </c>
      <c r="F14" s="2" t="s">
        <v>157</v>
      </c>
      <c r="G14" s="14">
        <v>430</v>
      </c>
      <c r="H14" s="14">
        <v>26726</v>
      </c>
      <c r="I14" s="24">
        <v>448</v>
      </c>
      <c r="J14" s="24">
        <v>3.3</v>
      </c>
      <c r="K14" s="24">
        <f t="shared" si="0"/>
        <v>56.468172484599592</v>
      </c>
      <c r="L14" s="24">
        <v>7</v>
      </c>
      <c r="M14" s="24">
        <f t="shared" si="1"/>
        <v>280.14999999999998</v>
      </c>
      <c r="N14" s="22">
        <f t="shared" si="2"/>
        <v>117.84533335523612</v>
      </c>
      <c r="O14" s="41">
        <f>'Total Energy Potential'!$L$8</f>
        <v>20</v>
      </c>
      <c r="P14" s="22">
        <f t="shared" si="3"/>
        <v>23.569066671047224</v>
      </c>
      <c r="Q14" s="41">
        <f>'Total Energy Potential'!$L$10</f>
        <v>45</v>
      </c>
      <c r="R14" s="23">
        <f t="shared" si="4"/>
        <v>10.606080001971252</v>
      </c>
      <c r="S14" s="43">
        <f>'Total Energy Potential'!$L$6</f>
        <v>8000</v>
      </c>
      <c r="T14" s="23">
        <f t="shared" si="5"/>
        <v>84.848640015770016</v>
      </c>
    </row>
    <row r="15" spans="1:20" x14ac:dyDescent="0.25">
      <c r="A15" s="3">
        <v>8</v>
      </c>
      <c r="C15" s="2" t="s">
        <v>318</v>
      </c>
      <c r="D15" s="2" t="s">
        <v>318</v>
      </c>
      <c r="E15" s="2" t="s">
        <v>319</v>
      </c>
      <c r="F15" s="2" t="s">
        <v>157</v>
      </c>
      <c r="G15" s="14">
        <v>463</v>
      </c>
      <c r="H15" s="14">
        <v>31864</v>
      </c>
      <c r="I15" s="24">
        <v>481</v>
      </c>
      <c r="J15" s="24">
        <v>4.8</v>
      </c>
      <c r="K15" s="24">
        <f t="shared" si="0"/>
        <v>82.135523613963045</v>
      </c>
      <c r="L15" s="24">
        <v>7.1</v>
      </c>
      <c r="M15" s="24">
        <f t="shared" si="1"/>
        <v>280.25</v>
      </c>
      <c r="N15" s="22">
        <f t="shared" si="2"/>
        <v>184.10337223819303</v>
      </c>
      <c r="O15" s="41">
        <f>'Total Energy Potential'!$L$8</f>
        <v>20</v>
      </c>
      <c r="P15" s="22">
        <f t="shared" si="3"/>
        <v>36.820674447638609</v>
      </c>
      <c r="Q15" s="41">
        <f>'Total Energy Potential'!$L$10</f>
        <v>45</v>
      </c>
      <c r="R15" s="23">
        <f t="shared" si="4"/>
        <v>16.569303501437375</v>
      </c>
      <c r="S15" s="43">
        <f>'Total Energy Potential'!$L$6</f>
        <v>8000</v>
      </c>
      <c r="T15" s="23">
        <f t="shared" si="5"/>
        <v>132.554428011499</v>
      </c>
    </row>
    <row r="16" spans="1:20" x14ac:dyDescent="0.25">
      <c r="A16" s="3">
        <v>9</v>
      </c>
      <c r="C16" s="2" t="s">
        <v>320</v>
      </c>
      <c r="D16" s="2" t="s">
        <v>320</v>
      </c>
      <c r="E16" s="2" t="s">
        <v>321</v>
      </c>
      <c r="F16" s="2" t="s">
        <v>157</v>
      </c>
      <c r="G16" s="14">
        <v>467</v>
      </c>
      <c r="H16" s="14">
        <v>26815</v>
      </c>
      <c r="I16" s="24">
        <v>435</v>
      </c>
      <c r="J16" s="24">
        <v>3.8</v>
      </c>
      <c r="K16" s="24">
        <f t="shared" si="0"/>
        <v>65.023956194387409</v>
      </c>
      <c r="L16" s="24">
        <v>6.9</v>
      </c>
      <c r="M16" s="24">
        <f t="shared" si="1"/>
        <v>280.04999999999995</v>
      </c>
      <c r="N16" s="22">
        <f t="shared" si="2"/>
        <v>131.71591074948668</v>
      </c>
      <c r="O16" s="41">
        <f>'Total Energy Potential'!$L$8</f>
        <v>20</v>
      </c>
      <c r="P16" s="22">
        <f t="shared" si="3"/>
        <v>26.343182149897338</v>
      </c>
      <c r="Q16" s="41">
        <f>'Total Energy Potential'!$L$10</f>
        <v>45</v>
      </c>
      <c r="R16" s="23">
        <f t="shared" si="4"/>
        <v>11.854431967453802</v>
      </c>
      <c r="S16" s="43">
        <f>'Total Energy Potential'!$L$6</f>
        <v>8000</v>
      </c>
      <c r="T16" s="23">
        <f t="shared" si="5"/>
        <v>94.835455739630419</v>
      </c>
    </row>
    <row r="17" spans="1:20" x14ac:dyDescent="0.25">
      <c r="A17" s="3">
        <v>10</v>
      </c>
      <c r="C17" s="2" t="s">
        <v>322</v>
      </c>
      <c r="D17" s="2" t="s">
        <v>322</v>
      </c>
      <c r="E17" s="2" t="s">
        <v>323</v>
      </c>
      <c r="F17" s="2" t="s">
        <v>157</v>
      </c>
      <c r="G17" s="14">
        <v>440</v>
      </c>
      <c r="H17" s="14">
        <v>11731</v>
      </c>
      <c r="I17" s="24">
        <v>157</v>
      </c>
      <c r="J17" s="24">
        <v>2.7</v>
      </c>
      <c r="K17" s="24">
        <f t="shared" si="0"/>
        <v>46.201232032854215</v>
      </c>
      <c r="L17" s="24">
        <v>6.1</v>
      </c>
      <c r="M17" s="24">
        <f t="shared" si="1"/>
        <v>279.25</v>
      </c>
      <c r="N17" s="22">
        <f t="shared" si="2"/>
        <v>33.68111086755647</v>
      </c>
      <c r="O17" s="41">
        <f>'Total Energy Potential'!$L$8</f>
        <v>20</v>
      </c>
      <c r="P17" s="22">
        <f t="shared" si="3"/>
        <v>6.7362221735112939</v>
      </c>
      <c r="Q17" s="41">
        <f>'Total Energy Potential'!$L$10</f>
        <v>45</v>
      </c>
      <c r="R17" s="23">
        <f t="shared" si="4"/>
        <v>3.0312999780800824</v>
      </c>
      <c r="S17" s="43">
        <f>'Total Energy Potential'!$L$6</f>
        <v>8000</v>
      </c>
      <c r="T17" s="23">
        <f t="shared" si="5"/>
        <v>24.25039982464066</v>
      </c>
    </row>
    <row r="18" spans="1:20" x14ac:dyDescent="0.25">
      <c r="A18" s="3">
        <v>11</v>
      </c>
      <c r="C18" s="2" t="s">
        <v>324</v>
      </c>
      <c r="D18" s="2" t="s">
        <v>324</v>
      </c>
      <c r="E18" s="2" t="s">
        <v>325</v>
      </c>
      <c r="F18" s="2" t="s">
        <v>157</v>
      </c>
      <c r="G18" s="14">
        <v>402</v>
      </c>
      <c r="H18" s="14">
        <v>11285</v>
      </c>
      <c r="I18" s="24">
        <v>156</v>
      </c>
      <c r="J18" s="24">
        <v>2.2999999999999998</v>
      </c>
      <c r="K18" s="24">
        <f t="shared" si="0"/>
        <v>39.356605065023956</v>
      </c>
      <c r="L18" s="24">
        <v>5.8</v>
      </c>
      <c r="M18" s="24">
        <f t="shared" si="1"/>
        <v>278.95</v>
      </c>
      <c r="N18" s="22">
        <f t="shared" si="2"/>
        <v>28.477942492813138</v>
      </c>
      <c r="O18" s="41">
        <f>'Total Energy Potential'!$L$8</f>
        <v>20</v>
      </c>
      <c r="P18" s="22">
        <f t="shared" si="3"/>
        <v>5.6955884985626275</v>
      </c>
      <c r="Q18" s="41">
        <f>'Total Energy Potential'!$L$10</f>
        <v>45</v>
      </c>
      <c r="R18" s="23">
        <f t="shared" si="4"/>
        <v>2.5630148243531825</v>
      </c>
      <c r="S18" s="43">
        <f>'Total Energy Potential'!$L$6</f>
        <v>8000</v>
      </c>
      <c r="T18" s="23">
        <f t="shared" si="5"/>
        <v>20.50411859482546</v>
      </c>
    </row>
    <row r="19" spans="1:20" x14ac:dyDescent="0.25">
      <c r="A19" s="3">
        <v>12</v>
      </c>
      <c r="C19" s="2" t="s">
        <v>326</v>
      </c>
      <c r="D19" s="2" t="s">
        <v>326</v>
      </c>
      <c r="E19" s="2" t="s">
        <v>327</v>
      </c>
      <c r="F19" s="2" t="s">
        <v>157</v>
      </c>
      <c r="G19" s="14">
        <v>461</v>
      </c>
      <c r="H19" s="14">
        <v>25240</v>
      </c>
      <c r="I19" s="24">
        <v>500</v>
      </c>
      <c r="J19" s="24">
        <v>2.4</v>
      </c>
      <c r="K19" s="24">
        <f t="shared" si="0"/>
        <v>41.067761806981522</v>
      </c>
      <c r="L19" s="24">
        <v>5.8</v>
      </c>
      <c r="M19" s="24">
        <f t="shared" si="1"/>
        <v>278.95</v>
      </c>
      <c r="N19" s="22">
        <f t="shared" si="2"/>
        <v>95.243954825462026</v>
      </c>
      <c r="O19" s="41">
        <f>'Total Energy Potential'!$L$8</f>
        <v>20</v>
      </c>
      <c r="P19" s="22">
        <f t="shared" si="3"/>
        <v>19.048790965092405</v>
      </c>
      <c r="Q19" s="41">
        <f>'Total Energy Potential'!$L$10</f>
        <v>45</v>
      </c>
      <c r="R19" s="23">
        <f t="shared" si="4"/>
        <v>8.5719559342915819</v>
      </c>
      <c r="S19" s="43">
        <f>'Total Energy Potential'!$L$6</f>
        <v>8000</v>
      </c>
      <c r="T19" s="23">
        <f t="shared" si="5"/>
        <v>68.575647474332655</v>
      </c>
    </row>
    <row r="20" spans="1:20" x14ac:dyDescent="0.25">
      <c r="A20" s="3">
        <v>13</v>
      </c>
      <c r="C20" s="2" t="s">
        <v>328</v>
      </c>
      <c r="D20" s="2" t="s">
        <v>328</v>
      </c>
      <c r="E20" s="2" t="s">
        <v>329</v>
      </c>
      <c r="F20" s="2" t="s">
        <v>157</v>
      </c>
      <c r="G20" s="14">
        <v>461</v>
      </c>
      <c r="H20" s="14">
        <v>18130</v>
      </c>
      <c r="I20" s="24">
        <v>289</v>
      </c>
      <c r="J20" s="24">
        <v>2.5</v>
      </c>
      <c r="K20" s="24">
        <f t="shared" si="0"/>
        <v>42.778918548939082</v>
      </c>
      <c r="L20" s="24">
        <v>5.8</v>
      </c>
      <c r="M20" s="24">
        <f t="shared" si="1"/>
        <v>278.95</v>
      </c>
      <c r="N20" s="22">
        <f t="shared" si="2"/>
        <v>57.344797801163587</v>
      </c>
      <c r="O20" s="41">
        <f>'Total Energy Potential'!$L$8</f>
        <v>20</v>
      </c>
      <c r="P20" s="22">
        <f t="shared" si="3"/>
        <v>11.468959560232717</v>
      </c>
      <c r="Q20" s="41">
        <f>'Total Energy Potential'!$L$10</f>
        <v>45</v>
      </c>
      <c r="R20" s="23">
        <f t="shared" si="4"/>
        <v>5.1610318021047226</v>
      </c>
      <c r="S20" s="43">
        <f>'Total Energy Potential'!$L$6</f>
        <v>8000</v>
      </c>
      <c r="T20" s="23">
        <f t="shared" si="5"/>
        <v>41.288254416837781</v>
      </c>
    </row>
    <row r="21" spans="1:20" x14ac:dyDescent="0.25">
      <c r="A21" s="3">
        <v>14</v>
      </c>
      <c r="C21" s="2" t="s">
        <v>330</v>
      </c>
      <c r="D21" s="2" t="s">
        <v>331</v>
      </c>
      <c r="E21" s="2" t="s">
        <v>332</v>
      </c>
      <c r="F21" s="2" t="s">
        <v>157</v>
      </c>
      <c r="G21" s="14">
        <v>565</v>
      </c>
      <c r="H21" s="14">
        <v>40157</v>
      </c>
      <c r="I21" s="24">
        <v>430</v>
      </c>
      <c r="J21" s="24">
        <v>2</v>
      </c>
      <c r="K21" s="24">
        <f t="shared" si="0"/>
        <v>34.223134839151271</v>
      </c>
      <c r="L21" s="24">
        <v>6</v>
      </c>
      <c r="M21" s="24">
        <f t="shared" si="1"/>
        <v>279.14999999999998</v>
      </c>
      <c r="N21" s="22">
        <f t="shared" si="2"/>
        <v>68.30710698151951</v>
      </c>
      <c r="O21" s="41">
        <f>'Total Energy Potential'!$L$8</f>
        <v>20</v>
      </c>
      <c r="P21" s="22">
        <f t="shared" si="3"/>
        <v>13.661421396303901</v>
      </c>
      <c r="Q21" s="41">
        <f>'Total Energy Potential'!$L$10</f>
        <v>45</v>
      </c>
      <c r="R21" s="23">
        <f t="shared" si="4"/>
        <v>6.1476396283367558</v>
      </c>
      <c r="S21" s="43">
        <f>'Total Energy Potential'!$L$6</f>
        <v>8000</v>
      </c>
      <c r="T21" s="23">
        <f t="shared" si="5"/>
        <v>49.181117026694047</v>
      </c>
    </row>
    <row r="22" spans="1:20" x14ac:dyDescent="0.25">
      <c r="A22" s="3">
        <v>15</v>
      </c>
      <c r="C22" s="2" t="s">
        <v>333</v>
      </c>
      <c r="D22" s="2" t="s">
        <v>334</v>
      </c>
      <c r="E22" s="2" t="s">
        <v>335</v>
      </c>
      <c r="F22" s="2" t="s">
        <v>201</v>
      </c>
      <c r="G22" s="14">
        <v>756</v>
      </c>
      <c r="H22" s="14">
        <v>50229</v>
      </c>
      <c r="I22" s="24">
        <v>554</v>
      </c>
      <c r="J22" s="24">
        <v>22</v>
      </c>
      <c r="K22" s="24">
        <f t="shared" si="0"/>
        <v>376.45448323066393</v>
      </c>
      <c r="L22" s="24">
        <v>10.1</v>
      </c>
      <c r="M22" s="24">
        <f t="shared" si="1"/>
        <v>283.25</v>
      </c>
      <c r="N22" s="22">
        <f t="shared" si="2"/>
        <v>982.27292313483917</v>
      </c>
      <c r="O22" s="41">
        <f>'Total Energy Potential'!$L$8</f>
        <v>20</v>
      </c>
      <c r="P22" s="22">
        <f t="shared" si="3"/>
        <v>196.45458462696786</v>
      </c>
      <c r="Q22" s="41">
        <f>'Total Energy Potential'!$L$10</f>
        <v>45</v>
      </c>
      <c r="R22" s="23">
        <f t="shared" si="4"/>
        <v>88.404563082135539</v>
      </c>
      <c r="S22" s="43">
        <f>'Total Energy Potential'!$L$6</f>
        <v>8000</v>
      </c>
      <c r="T22" s="23">
        <f t="shared" si="5"/>
        <v>707.23650465708431</v>
      </c>
    </row>
    <row r="23" spans="1:20" x14ac:dyDescent="0.25">
      <c r="A23" s="3">
        <v>16</v>
      </c>
      <c r="C23" s="2" t="s">
        <v>336</v>
      </c>
      <c r="D23" s="2" t="s">
        <v>337</v>
      </c>
      <c r="E23" s="2" t="s">
        <v>338</v>
      </c>
      <c r="F23" s="2" t="s">
        <v>157</v>
      </c>
      <c r="G23" s="14">
        <v>542</v>
      </c>
      <c r="H23" s="14">
        <v>28954</v>
      </c>
      <c r="I23" s="24">
        <v>353</v>
      </c>
      <c r="J23" s="24">
        <v>5</v>
      </c>
      <c r="K23" s="24">
        <f t="shared" si="0"/>
        <v>85.557837097878163</v>
      </c>
      <c r="L23" s="24">
        <v>7.4</v>
      </c>
      <c r="M23" s="24">
        <f t="shared" si="1"/>
        <v>280.54999999999995</v>
      </c>
      <c r="N23" s="22">
        <f t="shared" si="2"/>
        <v>140.89149950376452</v>
      </c>
      <c r="O23" s="41">
        <f>'Total Energy Potential'!$L$8</f>
        <v>20</v>
      </c>
      <c r="P23" s="22">
        <f t="shared" si="3"/>
        <v>28.178299900752904</v>
      </c>
      <c r="Q23" s="41">
        <f>'Total Energy Potential'!$L$10</f>
        <v>45</v>
      </c>
      <c r="R23" s="23">
        <f t="shared" si="4"/>
        <v>12.680234955338806</v>
      </c>
      <c r="S23" s="43">
        <f>'Total Energy Potential'!$L$6</f>
        <v>8000</v>
      </c>
      <c r="T23" s="23">
        <f t="shared" si="5"/>
        <v>101.44187964271045</v>
      </c>
    </row>
  </sheetData>
  <dataValidations count="2">
    <dataValidation type="decimal" allowBlank="1" showInputMessage="1" showErrorMessage="1" errorTitle="Input error" error="Value has to be between 0 and 100" sqref="O8:O23 Q8:Q23" xr:uid="{00000000-0002-0000-1300-000000000000}">
      <formula1>0</formula1>
      <formula2>100</formula2>
    </dataValidation>
    <dataValidation type="decimal" allowBlank="1" showInputMessage="1" showErrorMessage="1" errorTitle="Input error" error="Value has to be between 0 and 8784" sqref="S8:S23" xr:uid="{00000000-0002-0000-13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U20"/>
  <sheetViews>
    <sheetView showGridLines="0" zoomScale="85" zoomScaleNormal="85" workbookViewId="0">
      <pane ySplit="7" topLeftCell="A8" activePane="bottomLeft" state="frozen"/>
      <selection activeCell="R14" sqref="R14"/>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1" ht="27.2" x14ac:dyDescent="0.25">
      <c r="B2" s="20" t="s">
        <v>41</v>
      </c>
      <c r="C2" s="20" t="s">
        <v>43</v>
      </c>
      <c r="D2" s="20" t="s">
        <v>134</v>
      </c>
      <c r="E2" s="20" t="s">
        <v>135</v>
      </c>
      <c r="G2" s="53" t="s">
        <v>52</v>
      </c>
      <c r="H2" s="87" t="s">
        <v>339</v>
      </c>
      <c r="I2" s="88"/>
      <c r="J2" s="88"/>
      <c r="K2" s="88"/>
      <c r="L2" s="88"/>
      <c r="M2" s="88"/>
      <c r="N2" s="88"/>
      <c r="O2" s="88"/>
      <c r="P2" s="88"/>
      <c r="Q2" s="88"/>
      <c r="R2" s="88"/>
      <c r="S2" s="88"/>
      <c r="T2" s="88"/>
    </row>
    <row r="3" spans="1:21" x14ac:dyDescent="0.25">
      <c r="B3" s="15" t="s">
        <v>122</v>
      </c>
      <c r="C3" s="15" t="s">
        <v>122</v>
      </c>
      <c r="D3" s="15" t="s">
        <v>123</v>
      </c>
      <c r="E3" s="15" t="s">
        <v>123</v>
      </c>
    </row>
    <row r="4" spans="1:21" x14ac:dyDescent="0.25">
      <c r="B4" s="22" t="s">
        <v>340</v>
      </c>
      <c r="C4" s="22" t="s">
        <v>340</v>
      </c>
      <c r="D4" s="22" t="s">
        <v>340</v>
      </c>
      <c r="E4" s="22" t="s">
        <v>340</v>
      </c>
    </row>
    <row r="6" spans="1:21"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1"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1" x14ac:dyDescent="0.25">
      <c r="A8" s="3">
        <v>1</v>
      </c>
      <c r="B8" s="2" t="s">
        <v>70</v>
      </c>
      <c r="C8" s="2" t="s">
        <v>341</v>
      </c>
      <c r="D8" s="2" t="s">
        <v>341</v>
      </c>
      <c r="E8" s="2" t="s">
        <v>342</v>
      </c>
      <c r="F8" s="2" t="s">
        <v>157</v>
      </c>
      <c r="G8" s="14">
        <v>158</v>
      </c>
      <c r="H8" s="14">
        <v>2643</v>
      </c>
      <c r="I8" s="24">
        <v>32.4</v>
      </c>
      <c r="J8" s="24"/>
      <c r="K8" s="24"/>
      <c r="L8" s="24"/>
      <c r="M8" s="24"/>
      <c r="N8" s="22">
        <f>2*K8*0.000008314*(L8+273.15)*I8</f>
        <v>0</v>
      </c>
      <c r="O8" s="41">
        <f>'Total Energy Potential'!$L$8</f>
        <v>20</v>
      </c>
      <c r="P8" s="22">
        <f>N8*O8/100</f>
        <v>0</v>
      </c>
      <c r="Q8" s="41">
        <f>'Total Energy Potential'!$L$10</f>
        <v>45</v>
      </c>
      <c r="R8" s="23">
        <f>P8*Q8/100</f>
        <v>0</v>
      </c>
      <c r="S8" s="43">
        <f>'Total Energy Potential'!$L$6</f>
        <v>8000</v>
      </c>
      <c r="T8" s="23">
        <f>R8*S8/1000</f>
        <v>0</v>
      </c>
    </row>
    <row r="9" spans="1:21" x14ac:dyDescent="0.25">
      <c r="A9" s="3">
        <v>2</v>
      </c>
      <c r="C9" s="2" t="s">
        <v>343</v>
      </c>
      <c r="D9" s="2" t="s">
        <v>343</v>
      </c>
      <c r="E9" s="2" t="s">
        <v>344</v>
      </c>
      <c r="F9" s="2" t="s">
        <v>201</v>
      </c>
      <c r="G9" s="14">
        <v>104</v>
      </c>
      <c r="H9" s="14">
        <v>825</v>
      </c>
      <c r="I9" s="24">
        <v>16.100000000000001</v>
      </c>
      <c r="J9" s="24"/>
      <c r="K9" s="24"/>
      <c r="L9" s="24"/>
      <c r="M9" s="24"/>
      <c r="N9" s="22">
        <f t="shared" ref="N9:N18" si="0">2*K9*0.000008314*(L9+273.15)*I9</f>
        <v>0</v>
      </c>
      <c r="O9" s="41">
        <f>'Total Energy Potential'!$L$8</f>
        <v>20</v>
      </c>
      <c r="P9" s="22">
        <f t="shared" ref="P9:P18" si="1">N9*O9/100</f>
        <v>0</v>
      </c>
      <c r="Q9" s="41">
        <f>'Total Energy Potential'!$L$10</f>
        <v>45</v>
      </c>
      <c r="R9" s="23">
        <f t="shared" ref="R9:R18" si="2">P9*Q9/100</f>
        <v>0</v>
      </c>
      <c r="S9" s="43">
        <f>'Total Energy Potential'!$L$6</f>
        <v>8000</v>
      </c>
      <c r="T9" s="23">
        <f t="shared" ref="T9:T18" si="3">R9*S9/1000</f>
        <v>0</v>
      </c>
    </row>
    <row r="10" spans="1:21" x14ac:dyDescent="0.25">
      <c r="A10" s="3">
        <v>3</v>
      </c>
      <c r="C10" s="2" t="s">
        <v>345</v>
      </c>
      <c r="D10" s="2" t="s">
        <v>345</v>
      </c>
      <c r="E10" s="2" t="s">
        <v>346</v>
      </c>
      <c r="F10" s="2" t="s">
        <v>201</v>
      </c>
      <c r="G10" s="14">
        <v>40</v>
      </c>
      <c r="H10" s="14">
        <v>1088</v>
      </c>
      <c r="I10" s="24">
        <v>16.2</v>
      </c>
      <c r="J10" s="24"/>
      <c r="K10" s="24"/>
      <c r="L10" s="24"/>
      <c r="M10" s="24"/>
      <c r="N10" s="22">
        <f t="shared" si="0"/>
        <v>0</v>
      </c>
      <c r="O10" s="41">
        <f>'Total Energy Potential'!$L$8</f>
        <v>20</v>
      </c>
      <c r="P10" s="22">
        <f t="shared" si="1"/>
        <v>0</v>
      </c>
      <c r="Q10" s="41">
        <f>'Total Energy Potential'!$L$10</f>
        <v>45</v>
      </c>
      <c r="R10" s="23">
        <f t="shared" si="2"/>
        <v>0</v>
      </c>
      <c r="S10" s="43">
        <f>'Total Energy Potential'!$L$6</f>
        <v>8000</v>
      </c>
      <c r="T10" s="23">
        <f t="shared" si="3"/>
        <v>0</v>
      </c>
    </row>
    <row r="11" spans="1:21" x14ac:dyDescent="0.25">
      <c r="A11" s="3">
        <v>4</v>
      </c>
      <c r="C11" s="2" t="s">
        <v>347</v>
      </c>
      <c r="D11" s="2" t="s">
        <v>347</v>
      </c>
      <c r="E11" s="2" t="s">
        <v>348</v>
      </c>
      <c r="F11" s="2" t="s">
        <v>201</v>
      </c>
      <c r="G11" s="14">
        <v>94</v>
      </c>
      <c r="H11" s="14">
        <v>2100</v>
      </c>
      <c r="I11" s="24">
        <v>36.6</v>
      </c>
      <c r="J11" s="24"/>
      <c r="K11" s="24"/>
      <c r="L11" s="24"/>
      <c r="M11" s="24"/>
      <c r="N11" s="22">
        <f t="shared" si="0"/>
        <v>0</v>
      </c>
      <c r="O11" s="41">
        <f>'Total Energy Potential'!$L$8</f>
        <v>20</v>
      </c>
      <c r="P11" s="22">
        <f t="shared" si="1"/>
        <v>0</v>
      </c>
      <c r="Q11" s="41">
        <f>'Total Energy Potential'!$L$10</f>
        <v>45</v>
      </c>
      <c r="R11" s="23">
        <f t="shared" si="2"/>
        <v>0</v>
      </c>
      <c r="S11" s="43">
        <f>'Total Energy Potential'!$L$6</f>
        <v>8000</v>
      </c>
      <c r="T11" s="23">
        <f t="shared" si="3"/>
        <v>0</v>
      </c>
    </row>
    <row r="12" spans="1:21" x14ac:dyDescent="0.25">
      <c r="A12" s="3">
        <v>5</v>
      </c>
      <c r="C12" s="2" t="s">
        <v>349</v>
      </c>
      <c r="D12" s="2" t="s">
        <v>349</v>
      </c>
      <c r="E12" s="2" t="s">
        <v>350</v>
      </c>
      <c r="F12" s="2" t="s">
        <v>157</v>
      </c>
      <c r="G12" s="14">
        <v>83</v>
      </c>
      <c r="H12" s="14">
        <v>1170</v>
      </c>
      <c r="I12" s="24">
        <v>6.1</v>
      </c>
      <c r="J12" s="24"/>
      <c r="K12" s="24"/>
      <c r="L12" s="24"/>
      <c r="M12" s="24"/>
      <c r="N12" s="22">
        <f t="shared" si="0"/>
        <v>0</v>
      </c>
      <c r="O12" s="41">
        <f>'Total Energy Potential'!$L$8</f>
        <v>20</v>
      </c>
      <c r="P12" s="22">
        <f t="shared" si="1"/>
        <v>0</v>
      </c>
      <c r="Q12" s="41">
        <f>'Total Energy Potential'!$L$10</f>
        <v>45</v>
      </c>
      <c r="R12" s="23">
        <f t="shared" si="2"/>
        <v>0</v>
      </c>
      <c r="S12" s="43">
        <f>'Total Energy Potential'!$L$6</f>
        <v>8000</v>
      </c>
      <c r="T12" s="23">
        <f t="shared" si="3"/>
        <v>0</v>
      </c>
    </row>
    <row r="13" spans="1:21" x14ac:dyDescent="0.25">
      <c r="A13" s="3">
        <v>6</v>
      </c>
      <c r="C13" s="2" t="s">
        <v>351</v>
      </c>
      <c r="D13" s="2" t="s">
        <v>351</v>
      </c>
      <c r="E13" s="2" t="s">
        <v>352</v>
      </c>
      <c r="F13" s="2" t="s">
        <v>201</v>
      </c>
      <c r="G13" s="14">
        <v>71</v>
      </c>
      <c r="H13" s="14">
        <v>962</v>
      </c>
      <c r="I13" s="24">
        <v>12.2</v>
      </c>
      <c r="J13" s="24"/>
      <c r="K13" s="24"/>
      <c r="L13" s="24"/>
      <c r="M13" s="24"/>
      <c r="N13" s="22">
        <f t="shared" si="0"/>
        <v>0</v>
      </c>
      <c r="O13" s="41">
        <f>'Total Energy Potential'!$L$8</f>
        <v>20</v>
      </c>
      <c r="P13" s="22">
        <f t="shared" si="1"/>
        <v>0</v>
      </c>
      <c r="Q13" s="41">
        <f>'Total Energy Potential'!$L$10</f>
        <v>45</v>
      </c>
      <c r="R13" s="23">
        <f t="shared" si="2"/>
        <v>0</v>
      </c>
      <c r="S13" s="43">
        <f>'Total Energy Potential'!$L$6</f>
        <v>8000</v>
      </c>
      <c r="T13" s="23">
        <f t="shared" si="3"/>
        <v>0</v>
      </c>
    </row>
    <row r="14" spans="1:21" x14ac:dyDescent="0.25">
      <c r="A14" s="3">
        <v>7</v>
      </c>
      <c r="C14" s="2" t="s">
        <v>353</v>
      </c>
      <c r="D14" s="2" t="s">
        <v>353</v>
      </c>
      <c r="E14" s="2" t="s">
        <v>352</v>
      </c>
      <c r="F14" s="2" t="s">
        <v>201</v>
      </c>
      <c r="G14" s="14">
        <v>68</v>
      </c>
      <c r="H14" s="14">
        <v>1081</v>
      </c>
      <c r="I14" s="24">
        <v>13.4</v>
      </c>
      <c r="J14" s="24"/>
      <c r="K14" s="24"/>
      <c r="L14" s="24"/>
      <c r="M14" s="24"/>
      <c r="N14" s="22">
        <f t="shared" si="0"/>
        <v>0</v>
      </c>
      <c r="O14" s="41">
        <f>'Total Energy Potential'!$L$8</f>
        <v>20</v>
      </c>
      <c r="P14" s="22">
        <f t="shared" si="1"/>
        <v>0</v>
      </c>
      <c r="Q14" s="41">
        <f>'Total Energy Potential'!$L$10</f>
        <v>45</v>
      </c>
      <c r="R14" s="23">
        <f t="shared" si="2"/>
        <v>0</v>
      </c>
      <c r="S14" s="43">
        <f>'Total Energy Potential'!$L$6</f>
        <v>8000</v>
      </c>
      <c r="T14" s="23">
        <f t="shared" si="3"/>
        <v>0</v>
      </c>
    </row>
    <row r="15" spans="1:21" x14ac:dyDescent="0.25">
      <c r="A15" s="25"/>
      <c r="G15" s="14"/>
      <c r="H15" s="14"/>
      <c r="I15" s="14"/>
      <c r="J15" s="14"/>
      <c r="K15" s="14"/>
      <c r="L15" s="14"/>
      <c r="M15" s="14"/>
      <c r="O15" s="14"/>
      <c r="P15" s="14"/>
      <c r="Q15" s="14"/>
      <c r="R15" s="14"/>
      <c r="S15" s="14"/>
      <c r="T15" s="14"/>
      <c r="U15" s="14"/>
    </row>
    <row r="16" spans="1:21" x14ac:dyDescent="0.25">
      <c r="A16" s="3">
        <v>1</v>
      </c>
      <c r="B16" s="2" t="s">
        <v>63</v>
      </c>
      <c r="C16" s="2" t="s">
        <v>354</v>
      </c>
      <c r="D16" s="2" t="s">
        <v>354</v>
      </c>
      <c r="E16" s="2" t="s">
        <v>201</v>
      </c>
      <c r="F16" s="2" t="s">
        <v>201</v>
      </c>
      <c r="G16" s="14">
        <v>78</v>
      </c>
      <c r="H16" s="14">
        <v>1101</v>
      </c>
      <c r="I16" s="24">
        <v>3</v>
      </c>
      <c r="J16" s="24"/>
      <c r="K16" s="24"/>
      <c r="L16" s="24"/>
      <c r="M16" s="24"/>
      <c r="N16" s="22">
        <f t="shared" si="0"/>
        <v>0</v>
      </c>
      <c r="O16" s="41">
        <f>'Total Energy Potential'!$L$8</f>
        <v>20</v>
      </c>
      <c r="P16" s="22">
        <f t="shared" si="1"/>
        <v>0</v>
      </c>
      <c r="Q16" s="41">
        <f>'Total Energy Potential'!$L$10</f>
        <v>45</v>
      </c>
      <c r="R16" s="23">
        <f t="shared" si="2"/>
        <v>0</v>
      </c>
      <c r="S16" s="43">
        <f>'Total Energy Potential'!$L$6</f>
        <v>8000</v>
      </c>
      <c r="T16" s="23">
        <f t="shared" si="3"/>
        <v>0</v>
      </c>
    </row>
    <row r="17" spans="1:21" x14ac:dyDescent="0.25">
      <c r="A17" s="25"/>
      <c r="G17" s="14"/>
      <c r="H17" s="14"/>
      <c r="I17" s="14"/>
      <c r="J17" s="14"/>
      <c r="K17" s="14"/>
      <c r="L17" s="14"/>
      <c r="M17" s="14"/>
      <c r="O17" s="14"/>
      <c r="P17" s="14"/>
      <c r="Q17" s="14"/>
      <c r="R17" s="14"/>
      <c r="S17" s="14"/>
      <c r="T17" s="14"/>
      <c r="U17" s="14"/>
    </row>
    <row r="18" spans="1:21" ht="14.3" x14ac:dyDescent="0.25">
      <c r="A18" s="3">
        <v>1</v>
      </c>
      <c r="B18" s="2" t="s">
        <v>111</v>
      </c>
      <c r="C18" t="s">
        <v>355</v>
      </c>
      <c r="D18" t="s">
        <v>355</v>
      </c>
      <c r="E18" s="2" t="s">
        <v>356</v>
      </c>
      <c r="F18" s="2" t="s">
        <v>154</v>
      </c>
      <c r="G18" s="14">
        <v>14</v>
      </c>
      <c r="H18" s="14">
        <v>202</v>
      </c>
      <c r="I18" s="24">
        <v>4.5999999999999996</v>
      </c>
      <c r="J18" s="24"/>
      <c r="K18" s="24"/>
      <c r="L18" s="24"/>
      <c r="M18" s="24"/>
      <c r="N18" s="22">
        <f t="shared" si="0"/>
        <v>0</v>
      </c>
      <c r="O18" s="41">
        <f>'Total Energy Potential'!$L$8</f>
        <v>20</v>
      </c>
      <c r="P18" s="22">
        <f t="shared" si="1"/>
        <v>0</v>
      </c>
      <c r="Q18" s="41">
        <f>'Total Energy Potential'!$L$10</f>
        <v>45</v>
      </c>
      <c r="R18" s="23">
        <f t="shared" si="2"/>
        <v>0</v>
      </c>
      <c r="S18" s="43">
        <f>'Total Energy Potential'!$L$6</f>
        <v>8000</v>
      </c>
      <c r="T18" s="23">
        <f t="shared" si="3"/>
        <v>0</v>
      </c>
    </row>
    <row r="19" spans="1:21" ht="14.3" x14ac:dyDescent="0.25">
      <c r="A19" s="25"/>
      <c r="C19"/>
      <c r="D19"/>
      <c r="G19" s="14"/>
      <c r="H19" s="14"/>
      <c r="I19" s="14"/>
      <c r="J19" s="14"/>
      <c r="K19" s="14"/>
      <c r="L19" s="14"/>
      <c r="M19" s="14"/>
      <c r="N19" s="14"/>
      <c r="O19" s="14"/>
      <c r="P19" s="14"/>
      <c r="Q19" s="14"/>
      <c r="S19" s="14"/>
      <c r="T19" s="21"/>
    </row>
    <row r="20" spans="1:21" x14ac:dyDescent="0.25">
      <c r="A20" s="25"/>
      <c r="G20" s="14"/>
      <c r="H20" s="14"/>
      <c r="I20" s="14"/>
      <c r="J20" s="14"/>
      <c r="K20" s="14"/>
      <c r="L20" s="14"/>
      <c r="M20" s="14"/>
      <c r="N20" s="14"/>
      <c r="O20" s="14"/>
      <c r="P20" s="14"/>
      <c r="Q20" s="14"/>
      <c r="S20" s="14"/>
      <c r="T20" s="21"/>
    </row>
  </sheetData>
  <mergeCells count="1">
    <mergeCell ref="H2:T2"/>
  </mergeCells>
  <dataValidations count="2">
    <dataValidation type="decimal" allowBlank="1" showInputMessage="1" showErrorMessage="1" errorTitle="Input error" error="Value has to be between 0 and 100" sqref="O8:O14 O16 O18 Q16 Q18 Q8:Q14" xr:uid="{00000000-0002-0000-1400-000000000000}">
      <formula1>0</formula1>
      <formula2>100</formula2>
    </dataValidation>
    <dataValidation type="decimal" allowBlank="1" showInputMessage="1" showErrorMessage="1" errorTitle="Input error" error="Value has to be between 0 and 8784" sqref="S8:S14 S16 S18" xr:uid="{00000000-0002-0000-1400-000001000000}">
      <formula1>0</formula1>
      <formula2>8784</formula2>
    </dataValidation>
  </dataValidation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5FD5-C463-4D02-A360-6F7917E81A95}">
  <dimension ref="A1:P23"/>
  <sheetViews>
    <sheetView showGridLines="0" zoomScaleNormal="100" workbookViewId="0">
      <pane ySplit="2" topLeftCell="A3" activePane="bottomLeft" state="frozen"/>
      <selection pane="bottomLeft" activeCell="D29" sqref="D29"/>
    </sheetView>
  </sheetViews>
  <sheetFormatPr baseColWidth="10" defaultColWidth="11" defaultRowHeight="13.6" x14ac:dyDescent="0.25"/>
  <cols>
    <col min="1" max="1" width="11" style="2"/>
    <col min="2" max="2" width="30.25" style="2" customWidth="1"/>
    <col min="3" max="3" width="11" style="2"/>
    <col min="4" max="4" width="11" style="19"/>
    <col min="5" max="5" width="19" style="2" customWidth="1"/>
    <col min="6" max="16384" width="11" style="2"/>
  </cols>
  <sheetData>
    <row r="1" spans="1:16" s="11" customFormat="1" ht="28.2" customHeight="1" x14ac:dyDescent="0.25">
      <c r="A1" s="7"/>
      <c r="B1" s="8" t="s">
        <v>52</v>
      </c>
      <c r="C1" s="8"/>
      <c r="D1" s="16"/>
      <c r="E1" s="9"/>
      <c r="F1" s="8"/>
      <c r="G1" s="10"/>
      <c r="H1" s="10"/>
      <c r="I1" s="10"/>
      <c r="J1" s="10"/>
      <c r="K1" s="10"/>
      <c r="L1" s="10"/>
      <c r="M1" s="10"/>
      <c r="N1" s="10"/>
      <c r="O1" s="10"/>
      <c r="P1" s="10"/>
    </row>
    <row r="2" spans="1:16" x14ac:dyDescent="0.25">
      <c r="A2" s="4"/>
      <c r="B2" s="12"/>
      <c r="C2" s="12"/>
      <c r="D2" s="17"/>
      <c r="E2" s="13"/>
      <c r="F2" s="12"/>
      <c r="G2" s="1"/>
      <c r="H2" s="1"/>
      <c r="I2" s="1"/>
      <c r="J2" s="1"/>
      <c r="K2" s="1"/>
      <c r="L2" s="1"/>
      <c r="M2" s="1"/>
      <c r="N2" s="1"/>
      <c r="O2" s="1"/>
      <c r="P2" s="1"/>
    </row>
    <row r="3" spans="1:16" x14ac:dyDescent="0.25">
      <c r="A3" s="25"/>
      <c r="B3" s="1"/>
      <c r="C3" s="1"/>
      <c r="D3" s="18"/>
      <c r="E3" s="26"/>
      <c r="F3" s="1"/>
      <c r="G3" s="1"/>
      <c r="H3" s="1"/>
      <c r="I3" s="1"/>
      <c r="J3" s="1"/>
      <c r="K3" s="1"/>
      <c r="L3" s="1"/>
      <c r="M3" s="1"/>
      <c r="N3" s="1"/>
      <c r="O3" s="1"/>
      <c r="P3" s="1"/>
    </row>
    <row r="4" spans="1:16" x14ac:dyDescent="0.25">
      <c r="A4" s="25"/>
      <c r="B4" s="28" t="s">
        <v>1</v>
      </c>
      <c r="C4" s="1"/>
      <c r="D4" s="18"/>
      <c r="E4" s="27"/>
      <c r="F4" s="1"/>
      <c r="G4" s="1"/>
      <c r="H4" s="1"/>
      <c r="I4" s="1"/>
      <c r="J4" s="1"/>
      <c r="K4" s="1"/>
      <c r="L4" s="1"/>
      <c r="M4" s="1"/>
      <c r="N4" s="1"/>
      <c r="O4" s="1"/>
      <c r="P4" s="1"/>
    </row>
    <row r="5" spans="1:16" x14ac:dyDescent="0.25">
      <c r="A5" s="25"/>
      <c r="B5" s="1"/>
      <c r="C5" s="1"/>
      <c r="D5" s="18"/>
      <c r="E5" s="26"/>
      <c r="F5" s="1"/>
      <c r="G5" s="1"/>
      <c r="H5" s="1"/>
      <c r="I5" s="1"/>
      <c r="J5" s="1"/>
      <c r="K5" s="1"/>
      <c r="L5" s="1"/>
      <c r="M5" s="1"/>
      <c r="N5" s="1"/>
      <c r="O5" s="1"/>
      <c r="P5" s="1"/>
    </row>
    <row r="6" spans="1:16" x14ac:dyDescent="0.25">
      <c r="A6" s="25"/>
      <c r="B6" s="1" t="s">
        <v>53</v>
      </c>
      <c r="C6" s="1"/>
      <c r="D6" s="18"/>
      <c r="E6" s="27"/>
      <c r="F6" s="1"/>
      <c r="G6" s="1"/>
      <c r="H6" s="1"/>
      <c r="I6" s="1"/>
      <c r="J6" s="1"/>
      <c r="K6" s="1"/>
      <c r="L6" s="1"/>
      <c r="M6" s="1"/>
      <c r="N6" s="1"/>
      <c r="O6" s="1"/>
      <c r="P6" s="1"/>
    </row>
    <row r="7" spans="1:16" ht="15.65" x14ac:dyDescent="0.25">
      <c r="A7" s="25"/>
      <c r="B7" s="72" t="s">
        <v>359</v>
      </c>
      <c r="C7" s="1"/>
      <c r="D7" s="18"/>
      <c r="E7" s="27"/>
      <c r="F7" s="1"/>
      <c r="G7" s="1"/>
      <c r="H7" s="1"/>
      <c r="I7" s="1"/>
      <c r="J7" s="1"/>
      <c r="K7" s="1"/>
      <c r="L7" s="1"/>
      <c r="M7" s="1"/>
      <c r="N7" s="1"/>
      <c r="O7" s="1"/>
      <c r="P7" s="1"/>
    </row>
    <row r="8" spans="1:16" ht="15.65" x14ac:dyDescent="0.25">
      <c r="A8" s="25"/>
      <c r="B8" s="1" t="s">
        <v>54</v>
      </c>
      <c r="C8" s="1"/>
      <c r="D8" s="18"/>
      <c r="E8" s="27"/>
      <c r="F8" s="1"/>
      <c r="G8" s="1"/>
      <c r="H8" s="1"/>
      <c r="I8" s="1"/>
      <c r="J8" s="1"/>
      <c r="K8" s="1"/>
      <c r="L8" s="1"/>
      <c r="M8" s="1"/>
      <c r="N8" s="1"/>
      <c r="O8" s="1"/>
      <c r="P8" s="1"/>
    </row>
    <row r="9" spans="1:16" ht="15.65" x14ac:dyDescent="0.25">
      <c r="A9" s="25"/>
      <c r="B9" s="2" t="s">
        <v>55</v>
      </c>
      <c r="C9" s="1"/>
      <c r="D9" s="18"/>
      <c r="E9" s="27"/>
      <c r="F9" s="1"/>
      <c r="G9" s="1"/>
      <c r="H9" s="1"/>
      <c r="I9" s="1"/>
      <c r="J9" s="1"/>
      <c r="K9" s="1"/>
      <c r="L9" s="1"/>
      <c r="M9" s="1"/>
      <c r="N9" s="1"/>
      <c r="O9" s="1"/>
      <c r="P9" s="1"/>
    </row>
    <row r="10" spans="1:16" x14ac:dyDescent="0.25">
      <c r="A10" s="25"/>
      <c r="B10" s="1" t="s">
        <v>56</v>
      </c>
      <c r="C10" s="1"/>
      <c r="D10" s="18"/>
      <c r="E10" s="27"/>
      <c r="F10" s="1"/>
      <c r="G10" s="1"/>
      <c r="H10" s="1"/>
      <c r="I10" s="1"/>
      <c r="J10" s="1"/>
      <c r="K10" s="1"/>
      <c r="L10" s="1"/>
      <c r="M10" s="1"/>
      <c r="N10" s="1"/>
      <c r="O10" s="1"/>
      <c r="P10" s="1"/>
    </row>
    <row r="11" spans="1:16" x14ac:dyDescent="0.25">
      <c r="A11" s="25"/>
      <c r="C11" s="1"/>
      <c r="D11" s="18"/>
      <c r="E11" s="27"/>
      <c r="F11" s="1"/>
      <c r="G11" s="1"/>
      <c r="H11" s="1"/>
      <c r="I11" s="1"/>
      <c r="J11" s="1"/>
      <c r="K11" s="1"/>
      <c r="L11" s="1"/>
      <c r="M11" s="1"/>
      <c r="N11" s="1"/>
      <c r="O11" s="1"/>
      <c r="P11" s="1"/>
    </row>
    <row r="12" spans="1:16" x14ac:dyDescent="0.25">
      <c r="A12" s="25"/>
      <c r="B12" s="1" t="s">
        <v>57</v>
      </c>
      <c r="C12" s="1"/>
      <c r="D12" s="18"/>
      <c r="E12" s="27"/>
      <c r="F12" s="1"/>
      <c r="G12" s="1"/>
      <c r="H12" s="1"/>
      <c r="I12" s="1"/>
      <c r="J12" s="1"/>
      <c r="K12" s="1"/>
      <c r="L12" s="1"/>
      <c r="M12" s="1"/>
      <c r="N12" s="1"/>
      <c r="O12" s="1"/>
      <c r="P12" s="1"/>
    </row>
    <row r="13" spans="1:16" x14ac:dyDescent="0.25">
      <c r="A13" s="25"/>
      <c r="B13" s="1" t="s">
        <v>58</v>
      </c>
      <c r="C13" s="1"/>
      <c r="D13" s="18"/>
      <c r="E13" s="27"/>
      <c r="F13" s="1"/>
      <c r="G13" s="1"/>
      <c r="H13" s="1"/>
      <c r="I13" s="1"/>
      <c r="J13" s="1"/>
      <c r="K13" s="1"/>
      <c r="L13" s="1"/>
      <c r="M13" s="1"/>
      <c r="N13" s="1"/>
      <c r="O13" s="1"/>
      <c r="P13" s="1"/>
    </row>
    <row r="14" spans="1:16" x14ac:dyDescent="0.25">
      <c r="A14" s="25"/>
      <c r="B14" s="54"/>
      <c r="C14" s="1"/>
      <c r="D14" s="18"/>
      <c r="E14" s="27"/>
      <c r="F14" s="1"/>
      <c r="G14" s="1"/>
      <c r="H14" s="1"/>
      <c r="I14" s="1"/>
      <c r="J14" s="1"/>
      <c r="K14" s="1"/>
      <c r="L14" s="1"/>
      <c r="M14" s="1"/>
      <c r="N14" s="1"/>
      <c r="O14" s="1"/>
      <c r="P14" s="1"/>
    </row>
    <row r="15" spans="1:16" ht="15.65" x14ac:dyDescent="0.25">
      <c r="A15" s="25"/>
      <c r="B15" s="1" t="s">
        <v>360</v>
      </c>
      <c r="C15" s="1"/>
      <c r="D15" s="18"/>
      <c r="E15" s="27"/>
      <c r="F15" s="1"/>
      <c r="G15" s="1"/>
      <c r="H15" s="1"/>
      <c r="I15" s="1"/>
      <c r="J15" s="1"/>
      <c r="K15" s="1"/>
      <c r="L15" s="1"/>
      <c r="M15" s="1"/>
      <c r="N15" s="1"/>
      <c r="O15" s="1"/>
      <c r="P15" s="1"/>
    </row>
    <row r="16" spans="1:16" x14ac:dyDescent="0.25">
      <c r="A16" s="25"/>
      <c r="B16" s="74" t="s">
        <v>364</v>
      </c>
      <c r="C16" s="1"/>
      <c r="D16" s="18"/>
      <c r="E16" s="27"/>
      <c r="F16" s="1"/>
      <c r="G16" s="1"/>
      <c r="H16" s="1"/>
      <c r="I16" s="1"/>
      <c r="J16" s="1"/>
      <c r="K16" s="1"/>
      <c r="L16" s="1"/>
      <c r="M16" s="1"/>
      <c r="N16" s="1"/>
      <c r="O16" s="1"/>
      <c r="P16" s="1"/>
    </row>
    <row r="17" spans="1:16" x14ac:dyDescent="0.25">
      <c r="A17" s="25"/>
      <c r="B17" s="75" t="s">
        <v>366</v>
      </c>
      <c r="C17" s="1"/>
      <c r="D17" s="18"/>
      <c r="E17" s="26"/>
      <c r="F17" s="1"/>
      <c r="G17" s="1"/>
      <c r="H17" s="1"/>
      <c r="I17" s="1"/>
      <c r="J17" s="1"/>
      <c r="K17" s="1"/>
      <c r="L17" s="1"/>
      <c r="M17" s="1"/>
      <c r="N17" s="1"/>
      <c r="O17" s="1"/>
      <c r="P17" s="1"/>
    </row>
    <row r="18" spans="1:16" x14ac:dyDescent="0.25">
      <c r="A18" s="25"/>
      <c r="B18" s="75" t="s">
        <v>365</v>
      </c>
      <c r="C18" s="1"/>
      <c r="D18" s="18"/>
      <c r="E18" s="26"/>
      <c r="F18" s="1"/>
      <c r="G18" s="1"/>
      <c r="H18" s="1"/>
      <c r="I18" s="1"/>
      <c r="J18" s="1"/>
      <c r="K18" s="1"/>
      <c r="L18" s="1"/>
      <c r="M18" s="1"/>
      <c r="N18" s="1"/>
      <c r="O18" s="1"/>
      <c r="P18" s="1"/>
    </row>
    <row r="19" spans="1:16" x14ac:dyDescent="0.25">
      <c r="A19" s="25"/>
      <c r="B19" s="76" t="s">
        <v>361</v>
      </c>
      <c r="C19" s="1"/>
      <c r="D19" s="18"/>
      <c r="E19" s="26"/>
      <c r="F19" s="1"/>
      <c r="G19" s="1"/>
      <c r="H19" s="1"/>
      <c r="I19" s="1"/>
      <c r="J19" s="1"/>
      <c r="K19" s="1"/>
      <c r="L19" s="1"/>
      <c r="M19" s="1"/>
      <c r="N19" s="1"/>
      <c r="O19" s="1"/>
      <c r="P19" s="1"/>
    </row>
    <row r="20" spans="1:16" x14ac:dyDescent="0.25">
      <c r="B20" s="76" t="s">
        <v>362</v>
      </c>
    </row>
    <row r="21" spans="1:16" x14ac:dyDescent="0.25">
      <c r="B21" s="76" t="s">
        <v>363</v>
      </c>
    </row>
    <row r="23" spans="1:16" x14ac:dyDescent="0.25">
      <c r="G23" s="30"/>
      <c r="H23" s="30"/>
      <c r="I23" s="30"/>
      <c r="J23" s="30"/>
      <c r="L23" s="30"/>
      <c r="M23" s="30"/>
      <c r="N23" s="30"/>
      <c r="O23" s="30"/>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F2DC2-2E25-4A0E-B22E-37F842DB66A5}">
  <dimension ref="A1"/>
  <sheetViews>
    <sheetView workbookViewId="0"/>
  </sheetViews>
  <sheetFormatPr baseColWidth="10" defaultColWidth="11.375" defaultRowHeight="14.3" x14ac:dyDescent="0.25"/>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3"/>
  <sheetViews>
    <sheetView showGridLines="0" zoomScaleNormal="100" workbookViewId="0">
      <pane ySplit="2" topLeftCell="A3" activePane="bottomLeft" state="frozen"/>
      <selection pane="bottomLeft" activeCell="J4" sqref="J4"/>
    </sheetView>
  </sheetViews>
  <sheetFormatPr baseColWidth="10" defaultColWidth="11" defaultRowHeight="13.6" x14ac:dyDescent="0.25"/>
  <cols>
    <col min="1" max="1" width="11" style="2"/>
    <col min="2" max="2" width="18.75" style="2" customWidth="1"/>
    <col min="3" max="3" width="11" style="2"/>
    <col min="4" max="4" width="11" style="19"/>
    <col min="5" max="5" width="19" style="2" customWidth="1"/>
    <col min="6" max="16384" width="11" style="2"/>
  </cols>
  <sheetData>
    <row r="1" spans="1:16" s="11" customFormat="1" ht="28.2" customHeight="1" x14ac:dyDescent="0.25">
      <c r="A1" s="7"/>
      <c r="B1" s="8" t="s">
        <v>59</v>
      </c>
      <c r="C1" s="8" t="s">
        <v>60</v>
      </c>
      <c r="D1" s="16"/>
      <c r="E1" s="9" t="s">
        <v>61</v>
      </c>
      <c r="F1" s="8" t="s">
        <v>62</v>
      </c>
      <c r="G1" s="10"/>
      <c r="H1" s="10"/>
      <c r="I1" s="10"/>
      <c r="J1" s="10"/>
      <c r="K1" s="10"/>
      <c r="L1" s="10"/>
      <c r="M1" s="10"/>
      <c r="N1" s="10"/>
      <c r="O1" s="10"/>
      <c r="P1" s="10"/>
    </row>
    <row r="2" spans="1:16" x14ac:dyDescent="0.25">
      <c r="A2" s="4"/>
      <c r="B2" s="12"/>
      <c r="C2" s="12"/>
      <c r="D2" s="17"/>
      <c r="E2" s="13"/>
      <c r="F2" s="12"/>
      <c r="G2" s="1"/>
      <c r="H2" s="1"/>
      <c r="I2" s="1"/>
      <c r="J2" s="1"/>
      <c r="K2" s="1"/>
      <c r="L2" s="1"/>
      <c r="M2" s="1"/>
      <c r="N2" s="1"/>
      <c r="O2" s="1"/>
      <c r="P2" s="1"/>
    </row>
    <row r="3" spans="1:16" x14ac:dyDescent="0.25">
      <c r="A3" s="4"/>
      <c r="B3" s="12"/>
      <c r="C3" s="12"/>
      <c r="D3" s="17"/>
      <c r="E3" s="13"/>
      <c r="F3" s="12"/>
      <c r="G3" s="1"/>
      <c r="H3" s="1"/>
      <c r="I3" s="1"/>
      <c r="J3" s="1"/>
      <c r="K3" s="1"/>
      <c r="L3" s="1"/>
      <c r="M3" s="1"/>
      <c r="N3" s="1"/>
      <c r="O3" s="1"/>
      <c r="P3" s="1"/>
    </row>
    <row r="4" spans="1:16" ht="15.65" x14ac:dyDescent="0.25">
      <c r="A4" s="3">
        <v>1</v>
      </c>
      <c r="B4" s="1" t="s">
        <v>63</v>
      </c>
      <c r="C4" s="1" t="s">
        <v>64</v>
      </c>
      <c r="D4" s="18"/>
      <c r="E4" s="5" t="s">
        <v>65</v>
      </c>
      <c r="F4" s="1" t="s">
        <v>66</v>
      </c>
      <c r="G4" s="1"/>
      <c r="H4" s="1"/>
      <c r="I4" s="1"/>
      <c r="J4" s="1"/>
      <c r="K4" s="1"/>
      <c r="L4" s="1"/>
      <c r="M4" s="1"/>
      <c r="N4" s="1"/>
      <c r="O4" s="1"/>
      <c r="P4" s="1"/>
    </row>
    <row r="5" spans="1:16" x14ac:dyDescent="0.25">
      <c r="A5" s="3">
        <v>2</v>
      </c>
      <c r="B5" s="1" t="s">
        <v>67</v>
      </c>
      <c r="C5" s="1" t="s">
        <v>68</v>
      </c>
      <c r="D5" s="18"/>
      <c r="E5" s="6" t="s">
        <v>69</v>
      </c>
      <c r="F5" s="1"/>
      <c r="G5" s="1"/>
      <c r="H5" s="1"/>
      <c r="I5" s="1"/>
      <c r="J5" s="1"/>
      <c r="K5" s="1"/>
      <c r="L5" s="1"/>
      <c r="M5" s="1"/>
      <c r="N5" s="1"/>
      <c r="O5" s="1"/>
      <c r="P5" s="1"/>
    </row>
    <row r="6" spans="1:16" ht="15.65" x14ac:dyDescent="0.25">
      <c r="A6" s="3">
        <v>3</v>
      </c>
      <c r="B6" s="1" t="s">
        <v>70</v>
      </c>
      <c r="C6" s="1" t="s">
        <v>71</v>
      </c>
      <c r="D6" s="18"/>
      <c r="E6" s="5" t="s">
        <v>65</v>
      </c>
      <c r="F6" s="1" t="s">
        <v>66</v>
      </c>
      <c r="G6" s="1"/>
      <c r="H6" s="1"/>
      <c r="I6" s="1"/>
      <c r="J6" s="1"/>
      <c r="K6" s="1"/>
      <c r="L6" s="1"/>
      <c r="M6" s="1"/>
      <c r="N6" s="1"/>
      <c r="O6" s="1"/>
      <c r="P6" s="1"/>
    </row>
    <row r="7" spans="1:16" x14ac:dyDescent="0.25">
      <c r="A7" s="3">
        <v>4</v>
      </c>
      <c r="B7" s="1" t="s">
        <v>72</v>
      </c>
      <c r="C7" s="1" t="s">
        <v>73</v>
      </c>
      <c r="D7" s="18"/>
      <c r="E7" s="6" t="s">
        <v>69</v>
      </c>
      <c r="F7" s="1"/>
      <c r="G7" s="1"/>
      <c r="H7" s="1"/>
      <c r="I7" s="1"/>
      <c r="J7" s="1"/>
      <c r="K7" s="1"/>
      <c r="L7" s="1"/>
      <c r="M7" s="1"/>
      <c r="N7" s="1"/>
      <c r="O7" s="1"/>
      <c r="P7" s="1"/>
    </row>
    <row r="8" spans="1:16" x14ac:dyDescent="0.25">
      <c r="A8" s="3">
        <v>5</v>
      </c>
      <c r="B8" s="1" t="s">
        <v>74</v>
      </c>
      <c r="C8" s="1" t="s">
        <v>75</v>
      </c>
      <c r="D8" s="18"/>
      <c r="E8" s="6" t="s">
        <v>69</v>
      </c>
      <c r="F8" s="1"/>
      <c r="G8" s="1"/>
      <c r="H8" s="1"/>
      <c r="I8" s="1"/>
      <c r="J8" s="1"/>
      <c r="K8" s="1"/>
      <c r="L8" s="1"/>
      <c r="M8" s="1"/>
      <c r="N8" s="1"/>
      <c r="O8" s="1"/>
      <c r="P8" s="1"/>
    </row>
    <row r="9" spans="1:16" x14ac:dyDescent="0.25">
      <c r="A9" s="3">
        <v>6</v>
      </c>
      <c r="B9" s="1" t="s">
        <v>76</v>
      </c>
      <c r="C9" s="1" t="s">
        <v>77</v>
      </c>
      <c r="D9" s="18"/>
      <c r="E9" s="6" t="s">
        <v>69</v>
      </c>
      <c r="F9" s="1"/>
      <c r="G9" s="1"/>
      <c r="H9" s="1"/>
      <c r="I9" s="1"/>
      <c r="J9" s="1"/>
      <c r="K9" s="1"/>
      <c r="L9" s="1"/>
      <c r="M9" s="1"/>
      <c r="N9" s="1"/>
      <c r="O9" s="1"/>
      <c r="P9" s="1"/>
    </row>
    <row r="10" spans="1:16" x14ac:dyDescent="0.25">
      <c r="A10" s="3">
        <v>7</v>
      </c>
      <c r="B10" s="1" t="s">
        <v>78</v>
      </c>
      <c r="C10" s="1" t="s">
        <v>79</v>
      </c>
      <c r="D10" s="18"/>
      <c r="E10" s="6" t="s">
        <v>69</v>
      </c>
      <c r="F10" s="1"/>
      <c r="G10" s="1"/>
      <c r="H10" s="1"/>
      <c r="I10" s="1"/>
      <c r="J10" s="1"/>
      <c r="K10" s="1"/>
      <c r="L10" s="1"/>
      <c r="M10" s="1"/>
      <c r="N10" s="1"/>
      <c r="O10" s="1"/>
      <c r="P10" s="1"/>
    </row>
    <row r="11" spans="1:16" x14ac:dyDescent="0.25">
      <c r="A11" s="3">
        <v>8</v>
      </c>
      <c r="B11" s="1" t="s">
        <v>80</v>
      </c>
      <c r="C11" s="1" t="s">
        <v>81</v>
      </c>
      <c r="D11" s="18"/>
      <c r="E11" s="6" t="s">
        <v>69</v>
      </c>
      <c r="F11" s="1"/>
      <c r="G11" s="1"/>
      <c r="H11" s="1"/>
      <c r="I11" s="1"/>
      <c r="J11" s="1"/>
      <c r="K11" s="1"/>
      <c r="L11" s="1"/>
      <c r="M11" s="1"/>
      <c r="N11" s="1"/>
      <c r="O11" s="1"/>
      <c r="P11" s="1"/>
    </row>
    <row r="12" spans="1:16" x14ac:dyDescent="0.25">
      <c r="A12" s="3">
        <v>9</v>
      </c>
      <c r="B12" s="1" t="s">
        <v>82</v>
      </c>
      <c r="C12" s="1" t="s">
        <v>83</v>
      </c>
      <c r="D12" s="18"/>
      <c r="E12" s="6" t="s">
        <v>69</v>
      </c>
      <c r="F12" s="1"/>
      <c r="G12" s="1"/>
      <c r="H12" s="1"/>
      <c r="I12" s="1"/>
      <c r="J12" s="1"/>
      <c r="K12" s="1"/>
      <c r="L12" s="1"/>
      <c r="M12" s="1"/>
      <c r="N12" s="1"/>
      <c r="O12" s="1"/>
      <c r="P12" s="1"/>
    </row>
    <row r="13" spans="1:16" x14ac:dyDescent="0.25">
      <c r="A13" s="3">
        <v>10</v>
      </c>
      <c r="B13" s="1" t="s">
        <v>84</v>
      </c>
      <c r="C13" s="1" t="s">
        <v>85</v>
      </c>
      <c r="D13" s="18"/>
      <c r="E13" s="6" t="s">
        <v>69</v>
      </c>
      <c r="F13" s="1"/>
      <c r="G13" s="1"/>
      <c r="H13" s="1"/>
      <c r="I13" s="1"/>
      <c r="J13" s="1"/>
      <c r="K13" s="1"/>
      <c r="L13" s="1"/>
      <c r="M13" s="1"/>
      <c r="N13" s="1"/>
      <c r="O13" s="1"/>
      <c r="P13" s="1"/>
    </row>
    <row r="14" spans="1:16" x14ac:dyDescent="0.25">
      <c r="A14" s="3">
        <v>11</v>
      </c>
      <c r="B14" s="1" t="s">
        <v>86</v>
      </c>
      <c r="C14" s="1" t="s">
        <v>87</v>
      </c>
      <c r="D14" s="18"/>
      <c r="E14" s="6" t="s">
        <v>69</v>
      </c>
      <c r="F14" s="1"/>
      <c r="G14" s="1"/>
      <c r="H14" s="1"/>
      <c r="I14" s="1"/>
      <c r="J14" s="1"/>
      <c r="K14" s="1"/>
      <c r="L14" s="1"/>
      <c r="M14" s="1"/>
      <c r="N14" s="1"/>
      <c r="O14" s="1"/>
      <c r="P14" s="1"/>
    </row>
    <row r="15" spans="1:16" x14ac:dyDescent="0.25">
      <c r="A15" s="3">
        <v>12</v>
      </c>
      <c r="B15" s="1" t="s">
        <v>88</v>
      </c>
      <c r="C15" s="1" t="s">
        <v>89</v>
      </c>
      <c r="D15" s="18"/>
      <c r="E15" s="6" t="s">
        <v>69</v>
      </c>
      <c r="F15" s="1"/>
      <c r="G15" s="1"/>
      <c r="H15" s="1"/>
      <c r="I15" s="1"/>
      <c r="J15" s="1"/>
      <c r="K15" s="1"/>
      <c r="L15" s="1"/>
      <c r="M15" s="1"/>
      <c r="N15" s="1"/>
      <c r="O15" s="1"/>
      <c r="P15" s="1"/>
    </row>
    <row r="16" spans="1:16" x14ac:dyDescent="0.25">
      <c r="A16" s="3">
        <v>13</v>
      </c>
      <c r="B16" s="1" t="s">
        <v>90</v>
      </c>
      <c r="C16" s="1" t="s">
        <v>91</v>
      </c>
      <c r="D16" s="18"/>
      <c r="E16" s="6" t="s">
        <v>69</v>
      </c>
      <c r="F16" s="1"/>
      <c r="G16" s="1"/>
      <c r="H16" s="1"/>
      <c r="I16" s="1"/>
      <c r="J16" s="1"/>
      <c r="K16" s="1"/>
      <c r="L16" s="1"/>
      <c r="M16" s="1"/>
      <c r="N16" s="1"/>
      <c r="O16" s="1"/>
      <c r="P16" s="1"/>
    </row>
    <row r="17" spans="1:16" x14ac:dyDescent="0.25">
      <c r="A17" s="3">
        <v>14</v>
      </c>
      <c r="B17" s="1" t="s">
        <v>92</v>
      </c>
      <c r="C17" s="1" t="s">
        <v>93</v>
      </c>
      <c r="D17" s="18"/>
      <c r="E17" s="5" t="s">
        <v>65</v>
      </c>
      <c r="F17" s="1" t="s">
        <v>94</v>
      </c>
      <c r="G17" s="1"/>
      <c r="H17" s="1"/>
      <c r="I17" s="1"/>
      <c r="J17" s="1"/>
      <c r="K17" s="1"/>
      <c r="L17" s="1"/>
      <c r="M17" s="1"/>
      <c r="N17" s="1"/>
      <c r="O17" s="1"/>
      <c r="P17" s="1"/>
    </row>
    <row r="18" spans="1:16" ht="15.65" x14ac:dyDescent="0.25">
      <c r="A18" s="3">
        <v>15</v>
      </c>
      <c r="B18" s="1" t="s">
        <v>95</v>
      </c>
      <c r="C18" s="1" t="s">
        <v>96</v>
      </c>
      <c r="D18" s="18"/>
      <c r="E18" s="5" t="s">
        <v>65</v>
      </c>
      <c r="F18" s="1" t="s">
        <v>66</v>
      </c>
      <c r="G18" s="1"/>
      <c r="H18" s="1"/>
      <c r="I18" s="1"/>
      <c r="J18" s="1"/>
      <c r="K18" s="1"/>
      <c r="L18" s="1"/>
      <c r="M18" s="1"/>
      <c r="N18" s="1"/>
      <c r="O18" s="1"/>
      <c r="P18" s="1"/>
    </row>
    <row r="19" spans="1:16" x14ac:dyDescent="0.25">
      <c r="A19" s="3">
        <v>16</v>
      </c>
      <c r="B19" s="1" t="s">
        <v>97</v>
      </c>
      <c r="C19" s="1" t="s">
        <v>98</v>
      </c>
      <c r="D19" s="18"/>
      <c r="E19" s="6" t="s">
        <v>69</v>
      </c>
      <c r="F19" s="1"/>
      <c r="G19" s="1"/>
      <c r="H19" s="1"/>
      <c r="I19" s="1"/>
      <c r="J19" s="1"/>
      <c r="K19" s="1"/>
      <c r="L19" s="1"/>
      <c r="M19" s="1"/>
      <c r="N19" s="1"/>
      <c r="O19" s="1"/>
      <c r="P19" s="1"/>
    </row>
    <row r="20" spans="1:16" x14ac:dyDescent="0.25">
      <c r="A20" s="3">
        <v>17</v>
      </c>
      <c r="B20" s="1" t="s">
        <v>99</v>
      </c>
      <c r="C20" s="1" t="s">
        <v>100</v>
      </c>
      <c r="D20" s="18"/>
      <c r="E20" s="5" t="s">
        <v>65</v>
      </c>
      <c r="F20" s="1" t="s">
        <v>94</v>
      </c>
      <c r="G20" s="1"/>
      <c r="H20" s="1"/>
      <c r="I20" s="1"/>
      <c r="J20" s="1"/>
      <c r="K20" s="1"/>
      <c r="L20" s="1"/>
      <c r="M20" s="1"/>
      <c r="N20" s="1"/>
      <c r="O20" s="1"/>
      <c r="P20" s="1"/>
    </row>
    <row r="21" spans="1:16" x14ac:dyDescent="0.25">
      <c r="A21" s="3">
        <v>18</v>
      </c>
      <c r="B21" s="1" t="s">
        <v>101</v>
      </c>
      <c r="C21" s="1" t="s">
        <v>102</v>
      </c>
      <c r="D21" s="18"/>
      <c r="E21" s="6" t="s">
        <v>69</v>
      </c>
      <c r="F21" s="1"/>
      <c r="G21" s="1"/>
      <c r="H21" s="1"/>
      <c r="I21" s="1"/>
      <c r="J21" s="1"/>
      <c r="K21" s="1"/>
      <c r="L21" s="1"/>
      <c r="M21" s="1"/>
      <c r="N21" s="1"/>
      <c r="O21" s="1"/>
      <c r="P21" s="1"/>
    </row>
    <row r="22" spans="1:16" x14ac:dyDescent="0.25">
      <c r="A22" s="3">
        <v>19</v>
      </c>
      <c r="B22" s="1" t="s">
        <v>103</v>
      </c>
      <c r="C22" s="1" t="s">
        <v>104</v>
      </c>
      <c r="D22" s="18"/>
      <c r="E22" s="6" t="s">
        <v>69</v>
      </c>
      <c r="F22" s="1"/>
      <c r="G22" s="1"/>
      <c r="H22" s="1"/>
      <c r="I22" s="1"/>
      <c r="J22" s="1"/>
      <c r="K22" s="1"/>
      <c r="L22" s="1"/>
      <c r="M22" s="1"/>
      <c r="N22" s="1"/>
      <c r="O22" s="1"/>
      <c r="P22" s="1"/>
    </row>
    <row r="23" spans="1:16" x14ac:dyDescent="0.25">
      <c r="A23" s="3">
        <v>20</v>
      </c>
      <c r="B23" s="1" t="s">
        <v>105</v>
      </c>
      <c r="C23" s="1" t="s">
        <v>106</v>
      </c>
      <c r="D23" s="18"/>
      <c r="E23" s="6" t="s">
        <v>69</v>
      </c>
      <c r="F23" s="1"/>
      <c r="G23" s="1"/>
      <c r="H23" s="1"/>
      <c r="I23" s="1"/>
      <c r="J23" s="1"/>
      <c r="K23" s="1"/>
      <c r="L23" s="1"/>
      <c r="M23" s="1"/>
      <c r="N23" s="1"/>
      <c r="O23" s="1"/>
      <c r="P23" s="1"/>
    </row>
    <row r="24" spans="1:16" x14ac:dyDescent="0.25">
      <c r="A24" s="3">
        <v>21</v>
      </c>
      <c r="B24" s="1" t="s">
        <v>107</v>
      </c>
      <c r="C24" s="1" t="s">
        <v>108</v>
      </c>
      <c r="D24" s="18"/>
      <c r="E24" s="6" t="s">
        <v>69</v>
      </c>
      <c r="F24" s="1"/>
      <c r="G24" s="1"/>
      <c r="H24" s="1"/>
      <c r="I24" s="1"/>
      <c r="J24" s="1"/>
      <c r="K24" s="1"/>
      <c r="L24" s="1"/>
      <c r="M24" s="1"/>
      <c r="N24" s="1"/>
      <c r="O24" s="1"/>
      <c r="P24" s="1"/>
    </row>
    <row r="25" spans="1:16" x14ac:dyDescent="0.25">
      <c r="A25" s="3">
        <v>22</v>
      </c>
      <c r="B25" s="1" t="s">
        <v>109</v>
      </c>
      <c r="C25" s="1" t="s">
        <v>110</v>
      </c>
      <c r="D25" s="18"/>
      <c r="E25" s="5" t="s">
        <v>65</v>
      </c>
      <c r="F25" s="1" t="s">
        <v>94</v>
      </c>
      <c r="G25" s="1"/>
      <c r="H25" s="1"/>
      <c r="I25" s="1"/>
      <c r="J25" s="1"/>
      <c r="K25" s="1"/>
      <c r="L25" s="1"/>
      <c r="M25" s="1"/>
      <c r="N25" s="1"/>
      <c r="O25" s="1"/>
      <c r="P25" s="1"/>
    </row>
    <row r="26" spans="1:16" ht="15.65" x14ac:dyDescent="0.25">
      <c r="A26" s="3">
        <v>23</v>
      </c>
      <c r="B26" s="1" t="s">
        <v>111</v>
      </c>
      <c r="C26" s="1" t="s">
        <v>112</v>
      </c>
      <c r="D26" s="18"/>
      <c r="E26" s="5" t="s">
        <v>65</v>
      </c>
      <c r="F26" s="1" t="s">
        <v>66</v>
      </c>
      <c r="G26" s="1"/>
      <c r="H26" s="1"/>
      <c r="I26" s="1"/>
      <c r="J26" s="1"/>
      <c r="K26" s="1"/>
      <c r="L26" s="1"/>
      <c r="M26" s="1"/>
      <c r="N26" s="1"/>
      <c r="O26" s="1"/>
      <c r="P26" s="1"/>
    </row>
    <row r="27" spans="1:16" x14ac:dyDescent="0.25">
      <c r="A27" s="3">
        <v>24</v>
      </c>
      <c r="B27" s="1" t="s">
        <v>113</v>
      </c>
      <c r="C27" s="1" t="s">
        <v>114</v>
      </c>
      <c r="D27" s="18"/>
      <c r="E27" s="6" t="s">
        <v>69</v>
      </c>
      <c r="F27" s="1"/>
      <c r="G27" s="1"/>
      <c r="H27" s="1"/>
      <c r="I27" s="1"/>
      <c r="J27" s="1"/>
      <c r="K27" s="1"/>
      <c r="L27" s="1"/>
      <c r="M27" s="1"/>
      <c r="N27" s="1"/>
      <c r="O27" s="1"/>
      <c r="P27" s="1"/>
    </row>
    <row r="28" spans="1:16" x14ac:dyDescent="0.25">
      <c r="A28" s="3">
        <v>25</v>
      </c>
      <c r="B28" s="1" t="s">
        <v>115</v>
      </c>
      <c r="C28" s="1" t="s">
        <v>116</v>
      </c>
      <c r="D28" s="18"/>
      <c r="E28" s="5" t="s">
        <v>65</v>
      </c>
      <c r="F28" s="1" t="s">
        <v>94</v>
      </c>
      <c r="G28" s="1"/>
      <c r="H28" s="1"/>
      <c r="I28" s="1"/>
      <c r="J28" s="1"/>
      <c r="K28" s="1"/>
      <c r="L28" s="1"/>
      <c r="M28" s="1"/>
      <c r="N28" s="1"/>
      <c r="O28" s="1"/>
      <c r="P28" s="1"/>
    </row>
    <row r="29" spans="1:16" x14ac:dyDescent="0.25">
      <c r="A29" s="3">
        <v>26</v>
      </c>
      <c r="B29" s="1" t="s">
        <v>117</v>
      </c>
      <c r="C29" s="1" t="s">
        <v>118</v>
      </c>
      <c r="D29" s="18"/>
      <c r="E29" s="5" t="s">
        <v>65</v>
      </c>
      <c r="F29" s="1" t="s">
        <v>94</v>
      </c>
      <c r="G29" s="1"/>
      <c r="H29" s="1"/>
      <c r="I29" s="1"/>
      <c r="J29" s="1"/>
      <c r="K29" s="1"/>
      <c r="L29" s="1"/>
      <c r="M29" s="1"/>
      <c r="N29" s="1"/>
      <c r="O29" s="1"/>
      <c r="P29" s="1"/>
    </row>
    <row r="30" spans="1:16" ht="15.65" x14ac:dyDescent="0.25">
      <c r="A30" s="3">
        <v>27</v>
      </c>
      <c r="B30" s="1" t="s">
        <v>119</v>
      </c>
      <c r="C30" s="1" t="s">
        <v>120</v>
      </c>
      <c r="D30" s="18"/>
      <c r="E30" s="5" t="s">
        <v>65</v>
      </c>
      <c r="F30" s="1" t="s">
        <v>66</v>
      </c>
      <c r="G30" s="1"/>
      <c r="H30" s="1"/>
      <c r="I30" s="1"/>
      <c r="J30" s="1"/>
      <c r="K30" s="1"/>
      <c r="L30" s="1"/>
      <c r="M30" s="1"/>
      <c r="N30" s="1"/>
      <c r="O30" s="1"/>
      <c r="P30" s="1"/>
    </row>
    <row r="31" spans="1:16" x14ac:dyDescent="0.25">
      <c r="A31" s="4"/>
      <c r="B31" s="1"/>
      <c r="C31" s="1"/>
      <c r="E31" s="4"/>
      <c r="F31" s="1"/>
      <c r="G31" s="1"/>
      <c r="H31" s="1"/>
      <c r="I31" s="1"/>
      <c r="J31" s="1"/>
      <c r="K31" s="1"/>
      <c r="L31" s="1"/>
      <c r="M31" s="1"/>
      <c r="N31" s="1"/>
      <c r="O31" s="1"/>
      <c r="P31" s="1"/>
    </row>
    <row r="32" spans="1:16" x14ac:dyDescent="0.25">
      <c r="A32" s="4"/>
      <c r="B32" s="1"/>
      <c r="C32" s="1"/>
      <c r="E32" s="4"/>
      <c r="F32" s="1"/>
      <c r="G32" s="1"/>
      <c r="H32" s="1"/>
      <c r="I32" s="1"/>
      <c r="J32" s="1"/>
      <c r="K32" s="1"/>
      <c r="L32" s="1"/>
      <c r="M32" s="1"/>
      <c r="N32" s="1"/>
      <c r="O32" s="1"/>
      <c r="P32" s="1"/>
    </row>
    <row r="33" spans="1:16" x14ac:dyDescent="0.25">
      <c r="A33" s="4"/>
      <c r="B33" s="1"/>
      <c r="C33" s="1"/>
      <c r="E33" s="4"/>
      <c r="F33" s="1"/>
      <c r="G33" s="1"/>
      <c r="H33" s="1"/>
      <c r="I33" s="1"/>
      <c r="J33" s="1"/>
      <c r="K33" s="1"/>
      <c r="L33" s="1"/>
      <c r="M33" s="1"/>
      <c r="N33" s="1"/>
      <c r="O33" s="1"/>
      <c r="P33" s="1"/>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3"/>
  <sheetViews>
    <sheetView showGridLines="0" zoomScaleNormal="100" workbookViewId="0">
      <pane ySplit="2" topLeftCell="A3" activePane="bottomLeft" state="frozen"/>
      <selection pane="bottomLeft" activeCell="A2" sqref="A2"/>
    </sheetView>
  </sheetViews>
  <sheetFormatPr baseColWidth="10" defaultColWidth="11" defaultRowHeight="13.6" x14ac:dyDescent="0.25"/>
  <cols>
    <col min="1" max="1" width="11" style="2"/>
    <col min="2" max="2" width="18.75" style="2" customWidth="1"/>
    <col min="3" max="3" width="11" style="2"/>
    <col min="4" max="4" width="11" style="19"/>
    <col min="5" max="7" width="17.625" style="2" customWidth="1"/>
    <col min="8" max="8" width="14" style="2" customWidth="1"/>
    <col min="9" max="9" width="11.875" style="2" bestFit="1" customWidth="1"/>
    <col min="10" max="10" width="13.625" style="2" customWidth="1"/>
    <col min="11" max="11" width="24.75" style="2" customWidth="1"/>
    <col min="12" max="12" width="16.75" style="2" customWidth="1"/>
    <col min="13" max="16384" width="11" style="2"/>
  </cols>
  <sheetData>
    <row r="1" spans="1:17" s="11" customFormat="1" ht="28.2" customHeight="1" x14ac:dyDescent="0.25">
      <c r="A1" s="7"/>
      <c r="B1" s="8" t="s">
        <v>59</v>
      </c>
      <c r="C1" s="8" t="s">
        <v>60</v>
      </c>
      <c r="D1" s="16"/>
      <c r="E1" s="20" t="s">
        <v>41</v>
      </c>
      <c r="F1" s="20" t="s">
        <v>43</v>
      </c>
      <c r="G1" s="20" t="s">
        <v>45</v>
      </c>
      <c r="H1" s="20" t="s">
        <v>47</v>
      </c>
      <c r="I1" s="39"/>
      <c r="J1" s="10"/>
      <c r="K1" s="8" t="s">
        <v>121</v>
      </c>
      <c r="L1" s="10"/>
      <c r="M1" s="10"/>
      <c r="N1" s="10"/>
      <c r="O1" s="10"/>
      <c r="P1" s="10"/>
      <c r="Q1" s="10"/>
    </row>
    <row r="2" spans="1:17" x14ac:dyDescent="0.25">
      <c r="A2" s="4"/>
      <c r="B2" s="12"/>
      <c r="C2" s="12"/>
      <c r="D2" s="17"/>
      <c r="E2" s="15" t="s">
        <v>122</v>
      </c>
      <c r="F2" s="15" t="s">
        <v>122</v>
      </c>
      <c r="G2" s="15" t="s">
        <v>122</v>
      </c>
      <c r="H2" s="15" t="s">
        <v>123</v>
      </c>
      <c r="I2" s="15"/>
      <c r="J2" s="19"/>
      <c r="K2" s="1"/>
      <c r="L2" s="1"/>
      <c r="M2" s="1"/>
      <c r="N2" s="1"/>
      <c r="O2" s="1"/>
      <c r="P2" s="1"/>
      <c r="Q2" s="1"/>
    </row>
    <row r="3" spans="1:17" x14ac:dyDescent="0.25">
      <c r="A3" s="4"/>
      <c r="B3" s="12"/>
      <c r="C3" s="12"/>
      <c r="D3" s="17"/>
      <c r="E3" s="13"/>
      <c r="F3" s="12"/>
      <c r="G3" s="12"/>
      <c r="H3" s="1"/>
      <c r="I3" s="1"/>
      <c r="J3" s="1"/>
      <c r="K3" s="40"/>
      <c r="L3" s="1"/>
      <c r="M3" s="1"/>
      <c r="N3" s="1"/>
      <c r="O3" s="1"/>
      <c r="P3" s="1"/>
      <c r="Q3" s="1"/>
    </row>
    <row r="4" spans="1:17" ht="14.3" x14ac:dyDescent="0.25">
      <c r="A4" s="3">
        <v>1</v>
      </c>
      <c r="B4" s="1" t="s">
        <v>63</v>
      </c>
      <c r="C4" s="1" t="s">
        <v>64</v>
      </c>
      <c r="D4" s="18"/>
      <c r="E4" s="34"/>
      <c r="F4" s="34"/>
      <c r="G4" s="34"/>
      <c r="H4" s="34"/>
      <c r="I4" s="1"/>
      <c r="J4" s="1"/>
      <c r="K4" s="1" t="s">
        <v>124</v>
      </c>
      <c r="L4" s="1"/>
      <c r="M4" s="1"/>
      <c r="N4" s="1"/>
      <c r="O4" s="1"/>
      <c r="P4" s="1"/>
      <c r="Q4" s="1"/>
    </row>
    <row r="5" spans="1:17" x14ac:dyDescent="0.25">
      <c r="A5" s="3">
        <v>2</v>
      </c>
      <c r="B5" s="1" t="s">
        <v>67</v>
      </c>
      <c r="C5" s="1" t="s">
        <v>68</v>
      </c>
      <c r="D5" s="18"/>
      <c r="E5" s="47">
        <f>Bulgaria!B4</f>
        <v>49.828291647501707</v>
      </c>
      <c r="F5" s="47">
        <f>Bulgaria!C4</f>
        <v>9.9656583295003411</v>
      </c>
      <c r="G5" s="47">
        <f>Bulgaria!D4</f>
        <v>4.4845462482751541</v>
      </c>
      <c r="H5" s="47">
        <f>Bulgaria!E4</f>
        <v>35.876369986201233</v>
      </c>
      <c r="I5" s="14"/>
      <c r="J5" s="37"/>
      <c r="K5" s="36"/>
      <c r="L5" s="36"/>
      <c r="M5" s="36"/>
      <c r="N5" s="1"/>
      <c r="O5" s="1"/>
      <c r="P5" s="1"/>
      <c r="Q5" s="1"/>
    </row>
    <row r="6" spans="1:17" ht="14.3" x14ac:dyDescent="0.25">
      <c r="A6" s="3">
        <v>3</v>
      </c>
      <c r="B6" s="1" t="s">
        <v>70</v>
      </c>
      <c r="C6" s="1" t="s">
        <v>71</v>
      </c>
      <c r="D6" s="18"/>
      <c r="E6" s="48"/>
      <c r="F6" s="48"/>
      <c r="G6" s="48"/>
      <c r="H6" s="48"/>
      <c r="I6" s="14"/>
      <c r="J6" s="37"/>
      <c r="K6" s="8" t="s">
        <v>125</v>
      </c>
      <c r="L6" s="42">
        <v>8000</v>
      </c>
      <c r="M6" s="1" t="s">
        <v>126</v>
      </c>
      <c r="N6" s="1" t="s">
        <v>127</v>
      </c>
      <c r="O6" s="1"/>
      <c r="P6" s="1"/>
      <c r="Q6" s="1"/>
    </row>
    <row r="7" spans="1:17" x14ac:dyDescent="0.25">
      <c r="A7" s="3">
        <v>4</v>
      </c>
      <c r="B7" s="1" t="s">
        <v>72</v>
      </c>
      <c r="C7" s="1" t="s">
        <v>73</v>
      </c>
      <c r="D7" s="18"/>
      <c r="E7" s="47">
        <f>Germany!B4</f>
        <v>2799.8276121817248</v>
      </c>
      <c r="F7" s="47">
        <f>Germany!C4</f>
        <v>559.96552243634494</v>
      </c>
      <c r="G7" s="47">
        <f>Germany!D4</f>
        <v>251.9844850963552</v>
      </c>
      <c r="H7" s="47">
        <f>Germany!E4</f>
        <v>2015.8758807708416</v>
      </c>
      <c r="I7" s="14"/>
      <c r="J7" s="37"/>
      <c r="K7" s="1"/>
      <c r="L7" s="1"/>
      <c r="M7" s="1"/>
      <c r="N7" s="1"/>
      <c r="O7" s="1"/>
      <c r="P7" s="1"/>
      <c r="Q7" s="1"/>
    </row>
    <row r="8" spans="1:17" x14ac:dyDescent="0.25">
      <c r="A8" s="3">
        <v>5</v>
      </c>
      <c r="B8" s="1" t="s">
        <v>74</v>
      </c>
      <c r="C8" s="1" t="s">
        <v>75</v>
      </c>
      <c r="D8" s="18"/>
      <c r="E8" s="47">
        <f>Estonia!B4</f>
        <v>152.07920998767966</v>
      </c>
      <c r="F8" s="47">
        <f>Estonia!C4</f>
        <v>30.415841997535932</v>
      </c>
      <c r="G8" s="47">
        <f>Estonia!D4</f>
        <v>13.687128898891171</v>
      </c>
      <c r="H8" s="47">
        <f>Estonia!E4</f>
        <v>109.49703119112937</v>
      </c>
      <c r="I8" s="14"/>
      <c r="J8" s="37"/>
      <c r="K8" s="8" t="s">
        <v>128</v>
      </c>
      <c r="L8" s="42">
        <v>20</v>
      </c>
      <c r="M8" s="1" t="s">
        <v>129</v>
      </c>
      <c r="N8" s="1" t="s">
        <v>130</v>
      </c>
      <c r="O8" s="1"/>
      <c r="P8" s="1"/>
      <c r="Q8" s="1"/>
    </row>
    <row r="9" spans="1:17" x14ac:dyDescent="0.25">
      <c r="A9" s="3">
        <v>6</v>
      </c>
      <c r="B9" s="1" t="s">
        <v>76</v>
      </c>
      <c r="C9" s="1" t="s">
        <v>77</v>
      </c>
      <c r="D9" s="18"/>
      <c r="E9" s="47">
        <f>Finnland!B4</f>
        <v>345.48001290622858</v>
      </c>
      <c r="F9" s="47">
        <f>Finnland!C4</f>
        <v>69.096002581245727</v>
      </c>
      <c r="G9" s="47">
        <f>Finnland!D4</f>
        <v>31.093201161560575</v>
      </c>
      <c r="H9" s="47">
        <f>Finnland!E4</f>
        <v>248.7456092924846</v>
      </c>
      <c r="I9" s="14"/>
      <c r="J9" s="37"/>
      <c r="K9" s="1"/>
      <c r="L9" s="1"/>
      <c r="M9" s="1"/>
      <c r="N9" s="1"/>
      <c r="O9" s="1"/>
      <c r="P9" s="1"/>
      <c r="Q9" s="1"/>
    </row>
    <row r="10" spans="1:17" x14ac:dyDescent="0.25">
      <c r="A10" s="3">
        <v>7</v>
      </c>
      <c r="B10" s="1" t="s">
        <v>78</v>
      </c>
      <c r="C10" s="1" t="s">
        <v>79</v>
      </c>
      <c r="D10" s="18"/>
      <c r="E10" s="47">
        <f>France!B4</f>
        <v>26739.432269606434</v>
      </c>
      <c r="F10" s="47">
        <f>France!C4</f>
        <v>5347.8864539212864</v>
      </c>
      <c r="G10" s="47">
        <f>France!D4</f>
        <v>2406.5489042645795</v>
      </c>
      <c r="H10" s="47">
        <f>France!E4</f>
        <v>19252.391234116636</v>
      </c>
      <c r="I10" s="14"/>
      <c r="J10" s="37"/>
      <c r="K10" s="8" t="s">
        <v>131</v>
      </c>
      <c r="L10" s="42">
        <v>45</v>
      </c>
      <c r="M10" s="1" t="s">
        <v>129</v>
      </c>
      <c r="N10" s="1" t="s">
        <v>132</v>
      </c>
      <c r="O10" s="1"/>
      <c r="P10" s="1"/>
      <c r="Q10" s="1"/>
    </row>
    <row r="11" spans="1:17" x14ac:dyDescent="0.25">
      <c r="A11" s="3">
        <v>8</v>
      </c>
      <c r="B11" s="1" t="s">
        <v>80</v>
      </c>
      <c r="C11" s="1" t="s">
        <v>81</v>
      </c>
      <c r="D11" s="18"/>
      <c r="E11" s="47">
        <f>Greece!B4</f>
        <v>2738.3017074794661</v>
      </c>
      <c r="F11" s="47">
        <f>Greece!C4</f>
        <v>547.66034149589325</v>
      </c>
      <c r="G11" s="47">
        <f>Greece!D4</f>
        <v>246.44715367315194</v>
      </c>
      <c r="H11" s="47">
        <f>Greece!E4</f>
        <v>1971.5772293852156</v>
      </c>
      <c r="I11" s="14"/>
      <c r="J11" s="37"/>
      <c r="K11" s="1"/>
      <c r="L11" s="1"/>
      <c r="M11" s="1"/>
      <c r="N11" s="1"/>
      <c r="O11" s="1"/>
      <c r="P11" s="1"/>
      <c r="Q11" s="1"/>
    </row>
    <row r="12" spans="1:17" x14ac:dyDescent="0.25">
      <c r="A12" s="3">
        <v>9</v>
      </c>
      <c r="B12" s="1" t="s">
        <v>82</v>
      </c>
      <c r="C12" s="1" t="s">
        <v>83</v>
      </c>
      <c r="D12" s="18"/>
      <c r="E12" s="47">
        <f>'Repub. of Ireland'!B4</f>
        <v>1025.2611330509926</v>
      </c>
      <c r="F12" s="47">
        <f>'Repub. of Ireland'!C4</f>
        <v>205.05222661019849</v>
      </c>
      <c r="G12" s="47">
        <f>'Repub. of Ireland'!D4</f>
        <v>92.273501974589323</v>
      </c>
      <c r="H12" s="47">
        <f>'Repub. of Ireland'!E4</f>
        <v>738.18801579671458</v>
      </c>
      <c r="I12" s="14"/>
      <c r="J12" s="37"/>
      <c r="K12" s="1"/>
      <c r="L12" s="1"/>
      <c r="M12" s="1"/>
      <c r="N12" s="1"/>
      <c r="O12" s="1"/>
      <c r="P12" s="1"/>
      <c r="Q12" s="1"/>
    </row>
    <row r="13" spans="1:17" x14ac:dyDescent="0.25">
      <c r="A13" s="3">
        <v>10</v>
      </c>
      <c r="B13" s="1" t="s">
        <v>84</v>
      </c>
      <c r="C13" s="1" t="s">
        <v>85</v>
      </c>
      <c r="D13" s="18"/>
      <c r="E13" s="47">
        <f>Italy!B4</f>
        <v>9160.8174978182724</v>
      </c>
      <c r="F13" s="47">
        <f>Italy!C4</f>
        <v>1832.1634995636548</v>
      </c>
      <c r="G13" s="47">
        <f>Italy!D4</f>
        <v>824.47357480364474</v>
      </c>
      <c r="H13" s="47">
        <f>Italy!E4</f>
        <v>6595.7885984291579</v>
      </c>
      <c r="I13" s="14"/>
      <c r="J13" s="37"/>
      <c r="K13" s="1"/>
      <c r="L13" s="1"/>
      <c r="M13" s="1"/>
      <c r="N13" s="1"/>
      <c r="O13" s="1"/>
      <c r="P13" s="1"/>
      <c r="Q13" s="1"/>
    </row>
    <row r="14" spans="1:17" x14ac:dyDescent="0.25">
      <c r="A14" s="3">
        <v>11</v>
      </c>
      <c r="B14" s="1" t="s">
        <v>86</v>
      </c>
      <c r="C14" s="1" t="s">
        <v>87</v>
      </c>
      <c r="D14" s="18"/>
      <c r="E14" s="47">
        <f>Croatia!B4</f>
        <v>1195.6587895071866</v>
      </c>
      <c r="F14" s="47">
        <f>Croatia!C4</f>
        <v>239.13175790143731</v>
      </c>
      <c r="G14" s="47">
        <f>Croatia!D4</f>
        <v>107.60929105564679</v>
      </c>
      <c r="H14" s="47">
        <f>Croatia!E4</f>
        <v>860.87432844517434</v>
      </c>
      <c r="I14" s="14"/>
      <c r="J14" s="37"/>
      <c r="K14" s="1"/>
      <c r="L14" s="1"/>
      <c r="M14" s="1"/>
      <c r="N14" s="1"/>
      <c r="O14" s="1"/>
      <c r="P14" s="1"/>
      <c r="Q14" s="1"/>
    </row>
    <row r="15" spans="1:17" x14ac:dyDescent="0.25">
      <c r="A15" s="3">
        <v>12</v>
      </c>
      <c r="B15" s="1" t="s">
        <v>88</v>
      </c>
      <c r="C15" s="1" t="s">
        <v>89</v>
      </c>
      <c r="D15" s="18"/>
      <c r="E15" s="47">
        <f>Latvia!B4</f>
        <v>347.18714997159475</v>
      </c>
      <c r="F15" s="47">
        <f>Latvia!C4</f>
        <v>69.437429994318961</v>
      </c>
      <c r="G15" s="47">
        <f>Latvia!D4</f>
        <v>31.246843497443528</v>
      </c>
      <c r="H15" s="47">
        <f>Latvia!E4</f>
        <v>249.97474797954823</v>
      </c>
      <c r="I15" s="14"/>
      <c r="J15" s="37"/>
      <c r="K15" s="1"/>
      <c r="L15" s="1"/>
      <c r="M15" s="1"/>
      <c r="N15" s="1"/>
      <c r="O15" s="1"/>
      <c r="P15" s="1"/>
      <c r="Q15" s="1"/>
    </row>
    <row r="16" spans="1:17" x14ac:dyDescent="0.25">
      <c r="A16" s="3">
        <v>13</v>
      </c>
      <c r="B16" s="1" t="s">
        <v>90</v>
      </c>
      <c r="C16" s="1" t="s">
        <v>91</v>
      </c>
      <c r="D16" s="18"/>
      <c r="E16" s="47">
        <f>Lithuania!B4</f>
        <v>306.90217655030796</v>
      </c>
      <c r="F16" s="47">
        <f>Lithuania!C4</f>
        <v>61.380435310061593</v>
      </c>
      <c r="G16" s="47">
        <f>Lithuania!D4</f>
        <v>27.621195889527716</v>
      </c>
      <c r="H16" s="47">
        <f>Lithuania!E4</f>
        <v>220.96956711622173</v>
      </c>
      <c r="I16" s="14"/>
      <c r="J16" s="37"/>
      <c r="K16" s="1"/>
      <c r="L16" s="1"/>
      <c r="M16" s="1"/>
      <c r="N16" s="1"/>
      <c r="O16" s="1"/>
      <c r="P16" s="1"/>
      <c r="Q16" s="1"/>
    </row>
    <row r="17" spans="1:17" ht="14.3" x14ac:dyDescent="0.25">
      <c r="A17" s="3">
        <v>14</v>
      </c>
      <c r="B17" s="1" t="s">
        <v>92</v>
      </c>
      <c r="C17" s="1" t="s">
        <v>93</v>
      </c>
      <c r="D17" s="18"/>
      <c r="E17" s="48"/>
      <c r="F17" s="48"/>
      <c r="G17" s="48"/>
      <c r="H17" s="48"/>
      <c r="I17" s="14"/>
      <c r="J17" s="37"/>
      <c r="K17" s="1"/>
      <c r="L17" s="1"/>
      <c r="M17" s="1"/>
      <c r="N17" s="1"/>
      <c r="O17" s="1"/>
      <c r="P17" s="1"/>
      <c r="Q17" s="1"/>
    </row>
    <row r="18" spans="1:17" ht="14.3" x14ac:dyDescent="0.25">
      <c r="A18" s="3">
        <v>15</v>
      </c>
      <c r="B18" s="1" t="s">
        <v>95</v>
      </c>
      <c r="C18" s="1" t="s">
        <v>96</v>
      </c>
      <c r="D18" s="18"/>
      <c r="E18" s="48"/>
      <c r="F18" s="48"/>
      <c r="G18" s="48"/>
      <c r="H18" s="48"/>
      <c r="I18" s="14"/>
      <c r="J18" s="37"/>
      <c r="K18" s="1"/>
      <c r="L18" s="1"/>
      <c r="M18" s="1"/>
      <c r="N18" s="1"/>
      <c r="O18" s="1"/>
      <c r="P18" s="1"/>
      <c r="Q18" s="1"/>
    </row>
    <row r="19" spans="1:17" x14ac:dyDescent="0.25">
      <c r="A19" s="3">
        <v>16</v>
      </c>
      <c r="B19" s="1" t="s">
        <v>97</v>
      </c>
      <c r="C19" s="1" t="s">
        <v>98</v>
      </c>
      <c r="D19" s="18"/>
      <c r="E19" s="47">
        <f>Netherlands!B4</f>
        <v>7501.193911026694</v>
      </c>
      <c r="F19" s="47">
        <f>Netherlands!C4</f>
        <v>1500.2387822053386</v>
      </c>
      <c r="G19" s="47">
        <f>Netherlands!D4</f>
        <v>675.10745199240239</v>
      </c>
      <c r="H19" s="47">
        <f>Netherlands!E4</f>
        <v>5400.8596159392191</v>
      </c>
      <c r="I19" s="14"/>
      <c r="J19" s="37"/>
      <c r="K19" s="1"/>
      <c r="L19" s="1"/>
      <c r="M19" s="1"/>
      <c r="N19" s="1"/>
      <c r="O19" s="1"/>
      <c r="P19" s="1"/>
      <c r="Q19" s="1"/>
    </row>
    <row r="20" spans="1:17" ht="14.3" x14ac:dyDescent="0.25">
      <c r="A20" s="3">
        <v>17</v>
      </c>
      <c r="B20" s="1" t="s">
        <v>99</v>
      </c>
      <c r="C20" s="1" t="s">
        <v>100</v>
      </c>
      <c r="D20" s="18"/>
      <c r="E20" s="48"/>
      <c r="F20" s="48"/>
      <c r="G20" s="48"/>
      <c r="H20" s="48"/>
      <c r="I20" s="14"/>
      <c r="J20" s="37"/>
      <c r="K20" s="1"/>
      <c r="L20" s="1"/>
      <c r="M20" s="1"/>
      <c r="N20" s="1"/>
      <c r="O20" s="1"/>
      <c r="P20" s="1"/>
      <c r="Q20" s="1"/>
    </row>
    <row r="21" spans="1:17" x14ac:dyDescent="0.25">
      <c r="A21" s="3">
        <v>18</v>
      </c>
      <c r="B21" s="1" t="s">
        <v>101</v>
      </c>
      <c r="C21" s="1" t="s">
        <v>102</v>
      </c>
      <c r="D21" s="18"/>
      <c r="E21" s="47">
        <f>Poland!B4</f>
        <v>582.96829047227925</v>
      </c>
      <c r="F21" s="47">
        <f>Poland!C4</f>
        <v>116.59365809445586</v>
      </c>
      <c r="G21" s="47">
        <f>Poland!D4</f>
        <v>52.467146142505136</v>
      </c>
      <c r="H21" s="47">
        <f>Poland!E4</f>
        <v>419.73716914004109</v>
      </c>
      <c r="I21" s="14"/>
      <c r="J21" s="37"/>
      <c r="K21" s="1"/>
      <c r="L21" s="1"/>
      <c r="M21" s="1"/>
      <c r="N21" s="1"/>
      <c r="O21" s="1"/>
      <c r="P21" s="1"/>
      <c r="Q21" s="1"/>
    </row>
    <row r="22" spans="1:17" x14ac:dyDescent="0.25">
      <c r="A22" s="3">
        <v>19</v>
      </c>
      <c r="B22" s="1" t="s">
        <v>103</v>
      </c>
      <c r="C22" s="1" t="s">
        <v>104</v>
      </c>
      <c r="D22" s="18"/>
      <c r="E22" s="47">
        <f>Portugal!B4</f>
        <v>4791.8128594267628</v>
      </c>
      <c r="F22" s="47">
        <f>Portugal!C4</f>
        <v>958.36257188535239</v>
      </c>
      <c r="G22" s="47">
        <f>Portugal!D4</f>
        <v>431.26315734840858</v>
      </c>
      <c r="H22" s="47">
        <f>Portugal!E4</f>
        <v>3450.1052587872687</v>
      </c>
      <c r="I22" s="14"/>
      <c r="J22" s="37"/>
      <c r="K22" s="1"/>
      <c r="L22" s="1"/>
      <c r="M22" s="1"/>
      <c r="N22" s="1"/>
      <c r="O22" s="1"/>
      <c r="P22" s="1"/>
      <c r="Q22" s="1"/>
    </row>
    <row r="23" spans="1:17" x14ac:dyDescent="0.25">
      <c r="A23" s="3">
        <v>20</v>
      </c>
      <c r="B23" s="1" t="s">
        <v>105</v>
      </c>
      <c r="C23" s="1" t="s">
        <v>106</v>
      </c>
      <c r="D23" s="18"/>
      <c r="E23" s="47">
        <f>Romania!B4</f>
        <v>7968.0919327515412</v>
      </c>
      <c r="F23" s="47">
        <f>Romania!C4</f>
        <v>1593.6183865503083</v>
      </c>
      <c r="G23" s="47">
        <f>Romania!D4</f>
        <v>717.12827394763872</v>
      </c>
      <c r="H23" s="47">
        <f>Romania!E4</f>
        <v>5737.0261915811097</v>
      </c>
      <c r="I23" s="14"/>
      <c r="J23" s="37"/>
      <c r="K23" s="1"/>
      <c r="L23" s="1"/>
      <c r="M23" s="1"/>
      <c r="N23" s="1"/>
      <c r="O23" s="1"/>
      <c r="P23" s="1"/>
      <c r="Q23" s="1"/>
    </row>
    <row r="24" spans="1:17" x14ac:dyDescent="0.25">
      <c r="A24" s="3">
        <v>21</v>
      </c>
      <c r="B24" s="1" t="s">
        <v>107</v>
      </c>
      <c r="C24" s="1" t="s">
        <v>108</v>
      </c>
      <c r="D24" s="18"/>
      <c r="E24" s="47">
        <f>Sweden!B4</f>
        <v>2283.9097840937716</v>
      </c>
      <c r="F24" s="47">
        <f>Sweden!C4</f>
        <v>456.78195681875428</v>
      </c>
      <c r="G24" s="47">
        <f>Sweden!D4</f>
        <v>205.55188056843949</v>
      </c>
      <c r="H24" s="47">
        <f>Sweden!E4</f>
        <v>1644.4150445475159</v>
      </c>
      <c r="I24" s="14"/>
      <c r="J24" s="37"/>
      <c r="K24" s="1"/>
      <c r="L24" s="1"/>
      <c r="M24" s="1"/>
      <c r="N24" s="1"/>
      <c r="O24" s="1"/>
      <c r="P24" s="1"/>
      <c r="Q24" s="1"/>
    </row>
    <row r="25" spans="1:17" ht="14.3" x14ac:dyDescent="0.25">
      <c r="A25" s="3">
        <v>22</v>
      </c>
      <c r="B25" s="1" t="s">
        <v>109</v>
      </c>
      <c r="C25" s="1" t="s">
        <v>110</v>
      </c>
      <c r="D25" s="18"/>
      <c r="E25" s="48"/>
      <c r="F25" s="48"/>
      <c r="G25" s="48"/>
      <c r="H25" s="48"/>
      <c r="I25" s="14"/>
      <c r="J25" s="37"/>
      <c r="K25" s="1"/>
      <c r="L25" s="1"/>
      <c r="M25" s="1"/>
      <c r="N25" s="1"/>
      <c r="O25" s="1"/>
      <c r="P25" s="1"/>
      <c r="Q25" s="1"/>
    </row>
    <row r="26" spans="1:17" ht="14.3" x14ac:dyDescent="0.25">
      <c r="A26" s="3">
        <v>23</v>
      </c>
      <c r="B26" s="1" t="s">
        <v>111</v>
      </c>
      <c r="C26" s="1" t="s">
        <v>112</v>
      </c>
      <c r="D26" s="18"/>
      <c r="E26" s="48"/>
      <c r="F26" s="48"/>
      <c r="G26" s="48"/>
      <c r="H26" s="48"/>
      <c r="I26" s="14"/>
      <c r="J26" s="37"/>
      <c r="K26" s="1"/>
      <c r="L26" s="1"/>
      <c r="M26" s="1"/>
      <c r="N26" s="1"/>
      <c r="O26" s="1"/>
      <c r="P26" s="1"/>
      <c r="Q26" s="1"/>
    </row>
    <row r="27" spans="1:17" x14ac:dyDescent="0.25">
      <c r="A27" s="3">
        <v>24</v>
      </c>
      <c r="B27" s="1" t="s">
        <v>113</v>
      </c>
      <c r="C27" s="1" t="s">
        <v>114</v>
      </c>
      <c r="D27" s="18"/>
      <c r="E27" s="47">
        <f>Spain!B4</f>
        <v>2624.8773948398357</v>
      </c>
      <c r="F27" s="47">
        <f>Spain!C4</f>
        <v>524.97547896796709</v>
      </c>
      <c r="G27" s="47">
        <f>Spain!D4</f>
        <v>236.23896553558518</v>
      </c>
      <c r="H27" s="47">
        <f>Spain!E4</f>
        <v>1889.9117242846814</v>
      </c>
      <c r="I27" s="14"/>
      <c r="J27" s="37"/>
      <c r="K27" s="1"/>
      <c r="L27" s="1"/>
      <c r="M27" s="1"/>
      <c r="N27" s="1"/>
      <c r="O27" s="1"/>
      <c r="P27" s="1"/>
      <c r="Q27" s="1"/>
    </row>
    <row r="28" spans="1:17" ht="14.3" x14ac:dyDescent="0.25">
      <c r="A28" s="3">
        <v>25</v>
      </c>
      <c r="B28" s="1" t="s">
        <v>115</v>
      </c>
      <c r="C28" s="1" t="s">
        <v>116</v>
      </c>
      <c r="D28" s="18"/>
      <c r="E28" s="48"/>
      <c r="F28" s="48"/>
      <c r="G28" s="48"/>
      <c r="H28" s="48"/>
      <c r="I28" s="14"/>
      <c r="J28" s="37"/>
      <c r="K28" s="1"/>
      <c r="L28" s="1"/>
      <c r="M28" s="1"/>
      <c r="N28" s="1"/>
      <c r="O28" s="1"/>
      <c r="P28" s="1"/>
      <c r="Q28" s="1"/>
    </row>
    <row r="29" spans="1:17" ht="14.3" x14ac:dyDescent="0.25">
      <c r="A29" s="3">
        <v>26</v>
      </c>
      <c r="B29" s="1" t="s">
        <v>117</v>
      </c>
      <c r="C29" s="1" t="s">
        <v>118</v>
      </c>
      <c r="D29" s="18"/>
      <c r="E29" s="48"/>
      <c r="F29" s="48"/>
      <c r="G29" s="48"/>
      <c r="H29" s="48"/>
      <c r="I29" s="14"/>
      <c r="J29" s="37"/>
      <c r="K29" s="1"/>
      <c r="L29" s="1"/>
      <c r="M29" s="1"/>
      <c r="N29" s="1"/>
      <c r="O29" s="1"/>
      <c r="P29" s="1"/>
      <c r="Q29" s="1"/>
    </row>
    <row r="30" spans="1:17" ht="14.3" x14ac:dyDescent="0.25">
      <c r="A30" s="3">
        <v>27</v>
      </c>
      <c r="B30" s="1" t="s">
        <v>119</v>
      </c>
      <c r="C30" s="1" t="s">
        <v>120</v>
      </c>
      <c r="D30" s="18"/>
      <c r="E30" s="48"/>
      <c r="F30" s="48"/>
      <c r="G30" s="48"/>
      <c r="H30" s="48"/>
      <c r="I30" s="14"/>
      <c r="J30" s="37"/>
      <c r="K30" s="1"/>
      <c r="L30" s="1"/>
      <c r="M30" s="1"/>
      <c r="N30" s="1"/>
      <c r="O30" s="1"/>
      <c r="P30" s="1"/>
      <c r="Q30" s="1"/>
    </row>
    <row r="31" spans="1:17" ht="14.3" x14ac:dyDescent="0.25">
      <c r="A31" s="25"/>
      <c r="B31" s="1"/>
      <c r="C31" s="1"/>
      <c r="D31" s="18"/>
      <c r="E31" s="48"/>
      <c r="F31" s="48"/>
      <c r="G31" s="48"/>
      <c r="H31" s="48"/>
      <c r="I31" s="14"/>
      <c r="J31" s="37"/>
      <c r="K31" s="1"/>
      <c r="L31" s="1"/>
      <c r="M31" s="1"/>
      <c r="N31" s="1"/>
      <c r="O31" s="1"/>
      <c r="P31" s="1"/>
      <c r="Q31" s="1"/>
    </row>
    <row r="32" spans="1:17" ht="4.0999999999999996" customHeight="1" x14ac:dyDescent="0.25">
      <c r="A32" s="7"/>
      <c r="B32" s="10"/>
      <c r="C32" s="10"/>
      <c r="D32" s="35"/>
      <c r="E32" s="49"/>
      <c r="F32" s="50"/>
      <c r="G32" s="50"/>
      <c r="H32" s="50"/>
      <c r="I32" s="14"/>
      <c r="J32" s="37"/>
      <c r="K32" s="1"/>
      <c r="L32" s="1"/>
      <c r="M32" s="1"/>
      <c r="N32" s="1"/>
      <c r="O32" s="1"/>
      <c r="P32" s="1"/>
      <c r="Q32" s="1"/>
    </row>
    <row r="33" spans="1:17" x14ac:dyDescent="0.25">
      <c r="A33" s="44"/>
      <c r="B33" s="28" t="s">
        <v>133</v>
      </c>
      <c r="C33" s="28"/>
      <c r="D33" s="15"/>
      <c r="E33" s="51">
        <f>SUM(E4:E30)</f>
        <v>70613.630023318256</v>
      </c>
      <c r="F33" s="51">
        <f>SUM(F4:F30)</f>
        <v>14122.726004663657</v>
      </c>
      <c r="G33" s="51">
        <f>SUM(G4:G30)</f>
        <v>6355.2267020986465</v>
      </c>
      <c r="H33" s="51">
        <f>SUM(H4:H30)</f>
        <v>50841.813616789172</v>
      </c>
      <c r="I33" s="14"/>
      <c r="J33" s="38"/>
      <c r="K33" s="1"/>
      <c r="L33" s="1"/>
      <c r="M33" s="1"/>
      <c r="N33" s="1"/>
      <c r="O33" s="1"/>
      <c r="P33" s="1"/>
      <c r="Q33" s="1"/>
    </row>
    <row r="34" spans="1:17" x14ac:dyDescent="0.25">
      <c r="A34" s="4"/>
      <c r="B34" s="1"/>
      <c r="C34" s="1"/>
      <c r="E34" s="4"/>
      <c r="F34" s="1"/>
      <c r="G34" s="1"/>
      <c r="H34" s="1"/>
      <c r="I34" s="1"/>
      <c r="J34" s="1"/>
      <c r="K34" s="1"/>
      <c r="L34" s="1"/>
      <c r="M34" s="1"/>
      <c r="N34" s="1"/>
      <c r="O34" s="1"/>
      <c r="P34" s="1"/>
      <c r="Q34" s="1"/>
    </row>
    <row r="36" spans="1:17" x14ac:dyDescent="0.25">
      <c r="D36" s="2"/>
    </row>
    <row r="37" spans="1:17" x14ac:dyDescent="0.25">
      <c r="B37" s="1"/>
      <c r="C37" s="1"/>
      <c r="D37" s="1"/>
    </row>
    <row r="38" spans="1:17" x14ac:dyDescent="0.25">
      <c r="B38" s="1"/>
      <c r="C38" s="14"/>
      <c r="D38" s="37"/>
    </row>
    <row r="39" spans="1:17" x14ac:dyDescent="0.25">
      <c r="B39" s="1"/>
      <c r="C39" s="14"/>
      <c r="D39" s="37"/>
    </row>
    <row r="40" spans="1:17" x14ac:dyDescent="0.25">
      <c r="B40" s="1"/>
      <c r="C40" s="14"/>
      <c r="D40" s="37"/>
    </row>
    <row r="41" spans="1:17" x14ac:dyDescent="0.25">
      <c r="B41" s="1"/>
      <c r="C41" s="14"/>
      <c r="D41" s="37"/>
    </row>
    <row r="42" spans="1:17" x14ac:dyDescent="0.25">
      <c r="B42" s="1"/>
      <c r="C42" s="14"/>
      <c r="D42" s="37"/>
    </row>
    <row r="43" spans="1:17" x14ac:dyDescent="0.25">
      <c r="B43" s="1"/>
      <c r="C43" s="14"/>
      <c r="D43" s="37"/>
    </row>
    <row r="44" spans="1:17" x14ac:dyDescent="0.25">
      <c r="B44" s="1"/>
      <c r="C44" s="14"/>
      <c r="D44" s="37"/>
    </row>
    <row r="45" spans="1:17" x14ac:dyDescent="0.25">
      <c r="B45" s="1"/>
      <c r="C45" s="14"/>
      <c r="D45" s="37"/>
    </row>
    <row r="46" spans="1:17" x14ac:dyDescent="0.25">
      <c r="B46" s="1"/>
      <c r="C46" s="14"/>
      <c r="D46" s="37"/>
    </row>
    <row r="47" spans="1:17" x14ac:dyDescent="0.25">
      <c r="B47" s="1"/>
      <c r="C47" s="14"/>
      <c r="D47" s="37"/>
    </row>
    <row r="48" spans="1:17" x14ac:dyDescent="0.25">
      <c r="B48" s="1"/>
      <c r="C48" s="14"/>
      <c r="D48" s="37"/>
    </row>
    <row r="49" spans="2:4" x14ac:dyDescent="0.25">
      <c r="B49" s="1"/>
      <c r="C49" s="14"/>
      <c r="D49" s="37"/>
    </row>
    <row r="50" spans="2:4" x14ac:dyDescent="0.25">
      <c r="B50" s="1"/>
      <c r="C50" s="14"/>
      <c r="D50" s="37"/>
    </row>
    <row r="51" spans="2:4" x14ac:dyDescent="0.25">
      <c r="B51" s="1"/>
      <c r="C51" s="14"/>
      <c r="D51" s="37"/>
    </row>
    <row r="52" spans="2:4" x14ac:dyDescent="0.25">
      <c r="B52" s="1"/>
      <c r="C52" s="14"/>
      <c r="D52" s="37"/>
    </row>
    <row r="53" spans="2:4" x14ac:dyDescent="0.25">
      <c r="B53" s="1"/>
      <c r="C53" s="14"/>
      <c r="D53" s="37"/>
    </row>
    <row r="54" spans="2:4" x14ac:dyDescent="0.25">
      <c r="B54" s="1"/>
      <c r="C54" s="14"/>
      <c r="D54" s="37"/>
    </row>
    <row r="55" spans="2:4" x14ac:dyDescent="0.25">
      <c r="C55" s="21"/>
      <c r="D55" s="14"/>
    </row>
    <row r="59" spans="2:4" x14ac:dyDescent="0.25">
      <c r="B59" s="1"/>
      <c r="C59" s="14"/>
      <c r="D59" s="37"/>
    </row>
    <row r="61" spans="2:4" x14ac:dyDescent="0.25">
      <c r="B61" s="1"/>
      <c r="C61" s="14"/>
      <c r="D61" s="37"/>
    </row>
    <row r="62" spans="2:4" x14ac:dyDescent="0.25">
      <c r="B62" s="1"/>
      <c r="C62" s="14"/>
      <c r="D62" s="37"/>
    </row>
    <row r="63" spans="2:4" x14ac:dyDescent="0.25">
      <c r="B63" s="1"/>
      <c r="C63" s="14"/>
      <c r="D63" s="37"/>
    </row>
  </sheetData>
  <dataValidations count="2">
    <dataValidation type="decimal" allowBlank="1" showInputMessage="1" showErrorMessage="1" errorTitle="Input error" error="Value has to be between 0 and 100" sqref="L8 L10" xr:uid="{00000000-0002-0000-0200-000000000000}">
      <formula1>0</formula1>
      <formula2>100</formula2>
    </dataValidation>
    <dataValidation type="decimal" allowBlank="1" showInputMessage="1" showErrorMessage="1" errorTitle="Input error" error="Value has to be between 0 and 8784" sqref="L6" xr:uid="{00000000-0002-0000-02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W13"/>
  <sheetViews>
    <sheetView showGridLines="0" zoomScale="85" zoomScaleNormal="85" workbookViewId="0">
      <pane ySplit="7" topLeftCell="A8" activePane="bottomLeft" state="frozen"/>
      <selection pane="bottomLeft"/>
    </sheetView>
  </sheetViews>
  <sheetFormatPr baseColWidth="10" defaultColWidth="11" defaultRowHeight="13.6" x14ac:dyDescent="0.25"/>
  <cols>
    <col min="1" max="1" width="11" style="2" customWidth="1"/>
    <col min="2" max="6" width="17.625" style="2" customWidth="1"/>
    <col min="7" max="19" width="12.625" style="2" customWidth="1"/>
    <col min="20" max="20" width="13.125" style="2" customWidth="1"/>
    <col min="21" max="27" width="11" style="2"/>
    <col min="28" max="28" width="11" style="2" customWidth="1"/>
    <col min="29" max="16384" width="11" style="2"/>
  </cols>
  <sheetData>
    <row r="2" spans="1:23" ht="27.2" x14ac:dyDescent="0.25">
      <c r="B2" s="20" t="s">
        <v>41</v>
      </c>
      <c r="C2" s="20" t="s">
        <v>43</v>
      </c>
      <c r="D2" s="20" t="s">
        <v>134</v>
      </c>
      <c r="E2" s="20" t="s">
        <v>135</v>
      </c>
    </row>
    <row r="3" spans="1:23" x14ac:dyDescent="0.25">
      <c r="B3" s="15" t="s">
        <v>122</v>
      </c>
      <c r="C3" s="15" t="s">
        <v>122</v>
      </c>
      <c r="D3" s="15" t="s">
        <v>123</v>
      </c>
      <c r="E3" s="15" t="s">
        <v>123</v>
      </c>
    </row>
    <row r="4" spans="1:23" x14ac:dyDescent="0.25">
      <c r="B4" s="23">
        <f>SUM(N:N)</f>
        <v>49.828291647501707</v>
      </c>
      <c r="C4" s="23">
        <f>SUM(P:P)</f>
        <v>9.9656583295003411</v>
      </c>
      <c r="D4" s="23">
        <f>SUM(R:R)</f>
        <v>4.4845462482751541</v>
      </c>
      <c r="E4" s="23">
        <f>SUM(T:T)</f>
        <v>35.876369986201233</v>
      </c>
    </row>
    <row r="5" spans="1:23" x14ac:dyDescent="0.25">
      <c r="B5" s="21"/>
      <c r="C5" s="21"/>
      <c r="D5" s="21"/>
    </row>
    <row r="6" spans="1:23"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3"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3" x14ac:dyDescent="0.25">
      <c r="A8" s="3">
        <v>1</v>
      </c>
      <c r="B8" s="1" t="s">
        <v>67</v>
      </c>
      <c r="C8" s="1" t="s">
        <v>146</v>
      </c>
      <c r="D8" s="1" t="s">
        <v>147</v>
      </c>
      <c r="E8" s="1" t="s">
        <v>148</v>
      </c>
      <c r="F8" s="1" t="s">
        <v>149</v>
      </c>
      <c r="G8" s="14">
        <v>254</v>
      </c>
      <c r="H8" s="14">
        <v>5373</v>
      </c>
      <c r="I8" s="24">
        <v>26</v>
      </c>
      <c r="J8" s="24">
        <v>17.2</v>
      </c>
      <c r="K8" s="24">
        <f>J8*1000/58.44</f>
        <v>294.31895961670091</v>
      </c>
      <c r="L8" s="24">
        <v>15.7</v>
      </c>
      <c r="M8" s="24">
        <f xml:space="preserve"> L8+273.15</f>
        <v>288.84999999999997</v>
      </c>
      <c r="N8" s="22">
        <f>2*K8*0.000008314*(L8+273.15)*I8</f>
        <v>36.753946203969882</v>
      </c>
      <c r="O8" s="41">
        <f>'Total Energy Potential'!$L$8</f>
        <v>20</v>
      </c>
      <c r="P8" s="22">
        <f>N8*O8/100</f>
        <v>7.3507892407939766</v>
      </c>
      <c r="Q8" s="41">
        <f>'Total Energy Potential'!$L$10</f>
        <v>45</v>
      </c>
      <c r="R8" s="23">
        <f>P8*Q8/100</f>
        <v>3.3078551583572899</v>
      </c>
      <c r="S8" s="43">
        <f>'Total Energy Potential'!$L$6</f>
        <v>8000</v>
      </c>
      <c r="T8" s="23">
        <f>R8*S8/1000</f>
        <v>26.462841266858319</v>
      </c>
      <c r="U8" s="21"/>
      <c r="V8" s="21"/>
      <c r="W8" s="21"/>
    </row>
    <row r="9" spans="1:23" x14ac:dyDescent="0.25">
      <c r="A9" s="3">
        <v>2</v>
      </c>
      <c r="B9" s="1"/>
      <c r="C9" s="1" t="s">
        <v>150</v>
      </c>
      <c r="D9" s="1" t="s">
        <v>150</v>
      </c>
      <c r="E9" s="1" t="s">
        <v>151</v>
      </c>
      <c r="F9" s="1" t="s">
        <v>149</v>
      </c>
      <c r="G9" s="14">
        <v>147</v>
      </c>
      <c r="H9" s="14">
        <v>995</v>
      </c>
      <c r="I9" s="24">
        <v>9.4</v>
      </c>
      <c r="J9" s="24">
        <v>17</v>
      </c>
      <c r="K9" s="24">
        <f t="shared" ref="K9" si="0">J9*1000/58.44</f>
        <v>290.89664613278575</v>
      </c>
      <c r="L9" s="24">
        <v>14.4</v>
      </c>
      <c r="M9" s="24">
        <f t="shared" ref="M9" si="1" xml:space="preserve"> L9+273.15</f>
        <v>287.54999999999995</v>
      </c>
      <c r="N9" s="22">
        <f>2*K9*0.000008314*(L9+273.15)*I9</f>
        <v>13.074345443531826</v>
      </c>
      <c r="O9" s="41">
        <v>20</v>
      </c>
      <c r="P9" s="22">
        <f>N9*O9/100</f>
        <v>2.614869088706365</v>
      </c>
      <c r="Q9" s="41">
        <f>'Total Energy Potential'!$L$10</f>
        <v>45</v>
      </c>
      <c r="R9" s="23">
        <f>P9*Q9/100</f>
        <v>1.1766910899178642</v>
      </c>
      <c r="S9" s="43">
        <f>'Total Energy Potential'!$L$6</f>
        <v>8000</v>
      </c>
      <c r="T9" s="23">
        <f>R9*S9/1000</f>
        <v>9.4135287193429136</v>
      </c>
      <c r="U9" s="21"/>
      <c r="V9" s="21"/>
      <c r="W9" s="21"/>
    </row>
    <row r="11" spans="1:23" x14ac:dyDescent="0.25">
      <c r="M11" s="52"/>
    </row>
    <row r="12" spans="1:23" x14ac:dyDescent="0.25">
      <c r="M12" s="21"/>
    </row>
    <row r="13" spans="1:23" x14ac:dyDescent="0.25">
      <c r="M13" s="21"/>
    </row>
  </sheetData>
  <dataValidations count="2">
    <dataValidation type="decimal" allowBlank="1" showInputMessage="1" showErrorMessage="1" errorTitle="Input error" error="Value has to be between 0 and 100" sqref="O8:O9 Q8:Q9" xr:uid="{00000000-0002-0000-0300-000000000000}">
      <formula1>0</formula1>
      <formula2>100</formula2>
    </dataValidation>
    <dataValidation type="decimal" allowBlank="1" showInputMessage="1" showErrorMessage="1" errorTitle="Input error" error="Value has to be between 0 and 8784" sqref="S8:S9" xr:uid="{00000000-0002-0000-03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T9"/>
  <sheetViews>
    <sheetView showGridLines="0" zoomScale="85" zoomScaleNormal="85" workbookViewId="0">
      <pane ySplit="7" topLeftCell="A8" activePane="bottomLeft" state="frozen"/>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1195.6587895071866</v>
      </c>
      <c r="C4" s="23">
        <f>SUM(P:P)</f>
        <v>239.13175790143731</v>
      </c>
      <c r="D4" s="23">
        <f>SUM(R:R)</f>
        <v>107.60929105564679</v>
      </c>
      <c r="E4" s="23">
        <f>SUM(T:T)</f>
        <v>860.87432844517434</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1" t="s">
        <v>86</v>
      </c>
      <c r="C8" s="1" t="s">
        <v>152</v>
      </c>
      <c r="D8" s="1" t="s">
        <v>152</v>
      </c>
      <c r="E8" s="1" t="s">
        <v>153</v>
      </c>
      <c r="F8" s="1" t="s">
        <v>154</v>
      </c>
      <c r="G8" s="14">
        <v>240</v>
      </c>
      <c r="H8" s="14">
        <v>10380</v>
      </c>
      <c r="I8" s="24">
        <v>378</v>
      </c>
      <c r="J8" s="24">
        <v>39</v>
      </c>
      <c r="K8" s="24">
        <f t="shared" ref="K8" si="0">J8*1000/58.44</f>
        <v>667.35112936344967</v>
      </c>
      <c r="L8" s="24">
        <v>11.9</v>
      </c>
      <c r="M8" s="24">
        <f t="shared" ref="M8" si="1" xml:space="preserve"> L8+273.15</f>
        <v>285.04999999999995</v>
      </c>
      <c r="N8" s="22">
        <f>2*K8*0.000008314*(L8+273.15)*I8</f>
        <v>1195.6587895071866</v>
      </c>
      <c r="O8" s="41">
        <f>'Total Energy Potential'!$L$8</f>
        <v>20</v>
      </c>
      <c r="P8" s="22">
        <f>N8*O8/100</f>
        <v>239.13175790143731</v>
      </c>
      <c r="Q8" s="41">
        <f>'Total Energy Potential'!$L$10</f>
        <v>45</v>
      </c>
      <c r="R8" s="23">
        <f>P8*Q8/100</f>
        <v>107.60929105564679</v>
      </c>
      <c r="S8" s="43">
        <f>'Total Energy Potential'!$L$6</f>
        <v>8000</v>
      </c>
      <c r="T8" s="23">
        <f>R8*S8/1000</f>
        <v>860.87432844517434</v>
      </c>
    </row>
    <row r="9" spans="1:20" x14ac:dyDescent="0.25">
      <c r="R9" s="21"/>
    </row>
  </sheetData>
  <dataValidations count="2">
    <dataValidation type="decimal" allowBlank="1" showInputMessage="1" showErrorMessage="1" errorTitle="Input error" error="Value has to be between 0 and 100" sqref="O8 Q8" xr:uid="{00000000-0002-0000-0400-000000000000}">
      <formula1>0</formula1>
      <formula2>100</formula2>
    </dataValidation>
    <dataValidation type="decimal" allowBlank="1" showInputMessage="1" showErrorMessage="1" errorTitle="Input error" error="Value has to be between 0 and 8784" sqref="S8" xr:uid="{00000000-0002-0000-0400-000001000000}">
      <formula1>0</formula1>
      <formula2>8784</formula2>
    </dataValidation>
  </dataValidation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T9"/>
  <sheetViews>
    <sheetView showGridLines="0" zoomScale="85" zoomScaleNormal="85" workbookViewId="0">
      <pane ySplit="7" topLeftCell="A8" activePane="bottomLeft" state="frozen"/>
      <selection pane="bottomLeft"/>
    </sheetView>
  </sheetViews>
  <sheetFormatPr baseColWidth="10" defaultColWidth="11" defaultRowHeight="13.6" x14ac:dyDescent="0.25"/>
  <cols>
    <col min="1" max="1" width="11" style="2"/>
    <col min="2" max="6" width="17.625" style="2" customWidth="1"/>
    <col min="7" max="19" width="12.625" style="2" customWidth="1"/>
    <col min="20" max="20" width="14.375" style="2" customWidth="1"/>
    <col min="21" max="16384" width="11" style="2"/>
  </cols>
  <sheetData>
    <row r="2" spans="1:20" ht="27.2" x14ac:dyDescent="0.25">
      <c r="B2" s="20" t="s">
        <v>41</v>
      </c>
      <c r="C2" s="20" t="s">
        <v>43</v>
      </c>
      <c r="D2" s="20" t="s">
        <v>134</v>
      </c>
      <c r="E2" s="20" t="s">
        <v>135</v>
      </c>
    </row>
    <row r="3" spans="1:20" x14ac:dyDescent="0.25">
      <c r="B3" s="15" t="s">
        <v>122</v>
      </c>
      <c r="C3" s="15" t="s">
        <v>122</v>
      </c>
      <c r="D3" s="15" t="s">
        <v>123</v>
      </c>
      <c r="E3" s="15" t="s">
        <v>123</v>
      </c>
    </row>
    <row r="4" spans="1:20" x14ac:dyDescent="0.25">
      <c r="B4" s="23">
        <f>SUM(N:N)</f>
        <v>152.07920998767966</v>
      </c>
      <c r="C4" s="23">
        <f>SUM(P:P)</f>
        <v>30.415841997535932</v>
      </c>
      <c r="D4" s="23">
        <f>SUM(R:R)</f>
        <v>13.687128898891171</v>
      </c>
      <c r="E4" s="23">
        <f>SUM(T:T)</f>
        <v>109.49703119112937</v>
      </c>
    </row>
    <row r="6" spans="1:20" s="11" customFormat="1" ht="28.2" customHeight="1" x14ac:dyDescent="0.25">
      <c r="A6" s="7"/>
      <c r="B6" s="8" t="s">
        <v>6</v>
      </c>
      <c r="C6" s="8" t="s">
        <v>11</v>
      </c>
      <c r="D6" s="8" t="s">
        <v>13</v>
      </c>
      <c r="E6" s="8" t="s">
        <v>15</v>
      </c>
      <c r="F6" s="8" t="s">
        <v>17</v>
      </c>
      <c r="G6" s="16" t="s">
        <v>19</v>
      </c>
      <c r="H6" s="16" t="s">
        <v>21</v>
      </c>
      <c r="I6" s="16" t="s">
        <v>136</v>
      </c>
      <c r="J6" s="16" t="s">
        <v>26</v>
      </c>
      <c r="K6" s="16" t="s">
        <v>26</v>
      </c>
      <c r="L6" s="16" t="s">
        <v>28</v>
      </c>
      <c r="M6" s="16" t="s">
        <v>28</v>
      </c>
      <c r="N6" s="20" t="s">
        <v>32</v>
      </c>
      <c r="O6" s="20" t="s">
        <v>137</v>
      </c>
      <c r="P6" s="20" t="s">
        <v>34</v>
      </c>
      <c r="Q6" s="20" t="s">
        <v>131</v>
      </c>
      <c r="R6" s="20" t="s">
        <v>36</v>
      </c>
      <c r="S6" s="20" t="s">
        <v>138</v>
      </c>
      <c r="T6" s="20" t="s">
        <v>39</v>
      </c>
    </row>
    <row r="7" spans="1:20" ht="15.65" x14ac:dyDescent="0.25">
      <c r="G7" s="15" t="s">
        <v>139</v>
      </c>
      <c r="H7" s="15" t="s">
        <v>140</v>
      </c>
      <c r="I7" s="15" t="s">
        <v>141</v>
      </c>
      <c r="J7" s="15" t="s">
        <v>142</v>
      </c>
      <c r="K7" s="15" t="s">
        <v>143</v>
      </c>
      <c r="L7" s="15" t="s">
        <v>144</v>
      </c>
      <c r="M7" s="15" t="s">
        <v>145</v>
      </c>
      <c r="N7" s="15" t="s">
        <v>122</v>
      </c>
      <c r="O7" s="15" t="str">
        <f>'Total Energy Potential'!M8</f>
        <v>%</v>
      </c>
      <c r="P7" s="15" t="s">
        <v>122</v>
      </c>
      <c r="Q7" s="15" t="str">
        <f>'Total Energy Potential'!M10</f>
        <v>%</v>
      </c>
      <c r="R7" s="15" t="s">
        <v>122</v>
      </c>
      <c r="S7" s="15" t="str">
        <f>'Total Energy Potential'!M6</f>
        <v>hr/year</v>
      </c>
      <c r="T7" s="15" t="s">
        <v>123</v>
      </c>
    </row>
    <row r="8" spans="1:20" x14ac:dyDescent="0.25">
      <c r="A8" s="3">
        <v>1</v>
      </c>
      <c r="B8" s="1" t="s">
        <v>74</v>
      </c>
      <c r="C8" s="1" t="s">
        <v>155</v>
      </c>
      <c r="D8" s="1" t="s">
        <v>155</v>
      </c>
      <c r="E8" s="1" t="s">
        <v>156</v>
      </c>
      <c r="F8" s="1" t="s">
        <v>157</v>
      </c>
      <c r="G8" s="14">
        <v>144</v>
      </c>
      <c r="H8" s="14">
        <v>6887</v>
      </c>
      <c r="I8" s="24">
        <v>64</v>
      </c>
      <c r="J8" s="24">
        <v>4.7</v>
      </c>
      <c r="K8" s="24">
        <f t="shared" ref="K8:K9" si="0">J8*1000/58.44</f>
        <v>80.424366872005479</v>
      </c>
      <c r="L8" s="24">
        <v>8.8000000000000007</v>
      </c>
      <c r="M8" s="24">
        <f t="shared" ref="M8:M9" si="1" xml:space="preserve"> L8+273.15</f>
        <v>281.95</v>
      </c>
      <c r="N8" s="22">
        <f>2*K8*0.000008314*(L8+273.15)*I8</f>
        <v>24.131245579739904</v>
      </c>
      <c r="O8" s="41">
        <f>'Total Energy Potential'!$L$8</f>
        <v>20</v>
      </c>
      <c r="P8" s="22">
        <f>N8*O8/100</f>
        <v>4.8262491159479808</v>
      </c>
      <c r="Q8" s="41">
        <f>'Total Energy Potential'!$L$10</f>
        <v>45</v>
      </c>
      <c r="R8" s="23">
        <f>P8*Q8/100</f>
        <v>2.1718121021765913</v>
      </c>
      <c r="S8" s="43">
        <f>'Total Energy Potential'!$L$6</f>
        <v>8000</v>
      </c>
      <c r="T8" s="23">
        <f>R8*S8/1000</f>
        <v>17.37449681741273</v>
      </c>
    </row>
    <row r="9" spans="1:20" x14ac:dyDescent="0.25">
      <c r="A9" s="3">
        <v>2</v>
      </c>
      <c r="B9" s="1"/>
      <c r="C9" s="1" t="s">
        <v>158</v>
      </c>
      <c r="D9" s="1" t="s">
        <v>158</v>
      </c>
      <c r="E9" s="1" t="s">
        <v>159</v>
      </c>
      <c r="F9" s="1" t="s">
        <v>157</v>
      </c>
      <c r="G9" s="14">
        <v>77</v>
      </c>
      <c r="H9" s="14">
        <v>56229</v>
      </c>
      <c r="I9" s="24">
        <v>400</v>
      </c>
      <c r="J9" s="24">
        <v>4</v>
      </c>
      <c r="K9" s="24">
        <f t="shared" si="0"/>
        <v>68.446269678302542</v>
      </c>
      <c r="L9" s="24">
        <v>7.9</v>
      </c>
      <c r="M9" s="24">
        <f t="shared" si="1"/>
        <v>281.04999999999995</v>
      </c>
      <c r="N9" s="22">
        <f>2*K9*0.000008314*(L9+273.15)*I9</f>
        <v>127.94796440793976</v>
      </c>
      <c r="O9" s="41">
        <f>'Total Energy Potential'!$L$8</f>
        <v>20</v>
      </c>
      <c r="P9" s="22">
        <f>N9*O9/100</f>
        <v>25.589592881587951</v>
      </c>
      <c r="Q9" s="41">
        <f>'Total Energy Potential'!$L$10</f>
        <v>45</v>
      </c>
      <c r="R9" s="23">
        <f>P9*Q9/100</f>
        <v>11.515316796714579</v>
      </c>
      <c r="S9" s="43">
        <f>'Total Energy Potential'!$L$6</f>
        <v>8000</v>
      </c>
      <c r="T9" s="23">
        <f>R9*S9/1000</f>
        <v>92.122534373716633</v>
      </c>
    </row>
  </sheetData>
  <dataValidations count="2">
    <dataValidation type="decimal" allowBlank="1" showInputMessage="1" showErrorMessage="1" errorTitle="Input error" error="Value has to be between 0 and 100" sqref="O8:O9 Q8:Q9" xr:uid="{00000000-0002-0000-0500-000000000000}">
      <formula1>0</formula1>
      <formula2>100</formula2>
    </dataValidation>
    <dataValidation type="decimal" allowBlank="1" showInputMessage="1" showErrorMessage="1" errorTitle="Input error" error="Value has to be between 0 and 8784" sqref="S8:S9" xr:uid="{00000000-0002-0000-0500-000001000000}">
      <formula1>0</formula1>
      <formula2>8784</formula2>
    </dataValidation>
  </dataValidation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803BADA3CB3514B84F691B3A423C83D" ma:contentTypeVersion="6" ma:contentTypeDescription="Ein neues Dokument erstellen." ma:contentTypeScope="" ma:versionID="66e30020ba21f3c0d39a161b9e4cd5d7">
  <xsd:schema xmlns:xsd="http://www.w3.org/2001/XMLSchema" xmlns:xs="http://www.w3.org/2001/XMLSchema" xmlns:p="http://schemas.microsoft.com/office/2006/metadata/properties" xmlns:ns2="283fe4fb-c79f-4b6a-92dd-05e9a4819045" xmlns:ns3="5dd07eee-ba96-4aa5-b64c-a078292e3113" targetNamespace="http://schemas.microsoft.com/office/2006/metadata/properties" ma:root="true" ma:fieldsID="ab573c7da0720fe0cd6a6780ca899292" ns2:_="" ns3:_="">
    <xsd:import namespace="283fe4fb-c79f-4b6a-92dd-05e9a4819045"/>
    <xsd:import namespace="5dd07eee-ba96-4aa5-b64c-a078292e311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3fe4fb-c79f-4b6a-92dd-05e9a48190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dd07eee-ba96-4aa5-b64c-a078292e3113" elementFormDefault="qualified">
    <xsd:import namespace="http://schemas.microsoft.com/office/2006/documentManagement/types"/>
    <xsd:import namespace="http://schemas.microsoft.com/office/infopath/2007/PartnerControls"/>
    <xsd:element name="SharedWithUsers" ma:index="1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A19E4B-18F8-4BD4-A8B5-9120388026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3fe4fb-c79f-4b6a-92dd-05e9a4819045"/>
    <ds:schemaRef ds:uri="5dd07eee-ba96-4aa5-b64c-a078292e31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428864-2B2E-4314-BA85-82287E41126E}">
  <ds:schemaRefs>
    <ds:schemaRef ds:uri="http://schemas.microsoft.com/office/2006/documentManagement/types"/>
    <ds:schemaRef ds:uri="http://schemas.microsoft.com/office/infopath/2007/PartnerControls"/>
    <ds:schemaRef ds:uri="5dd07eee-ba96-4aa5-b64c-a078292e3113"/>
    <ds:schemaRef ds:uri="http://purl.org/dc/dcmitype/"/>
    <ds:schemaRef ds:uri="http://purl.org/dc/terms/"/>
    <ds:schemaRef ds:uri="http://schemas.openxmlformats.org/package/2006/metadata/core-properties"/>
    <ds:schemaRef ds:uri="283fe4fb-c79f-4b6a-92dd-05e9a4819045"/>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C61132A6-2AB8-4F50-BC63-7CABB5ECF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Cover</vt:lpstr>
      <vt:lpstr>Introduction</vt:lpstr>
      <vt:lpstr>Disclaimer</vt:lpstr>
      <vt:lpstr>Tabelle1</vt:lpstr>
      <vt:lpstr>List of EU Members</vt:lpstr>
      <vt:lpstr>Total Energy Potential</vt:lpstr>
      <vt:lpstr>Bulgaria</vt:lpstr>
      <vt:lpstr>Croatia</vt:lpstr>
      <vt:lpstr>Estonia</vt:lpstr>
      <vt:lpstr>Finnland</vt:lpstr>
      <vt:lpstr>France</vt:lpstr>
      <vt:lpstr>Germany</vt:lpstr>
      <vt:lpstr>Greece</vt:lpstr>
      <vt:lpstr>Italy</vt:lpstr>
      <vt:lpstr>Latvia</vt:lpstr>
      <vt:lpstr>Lithuania</vt:lpstr>
      <vt:lpstr>Netherlands</vt:lpstr>
      <vt:lpstr>Portugal</vt:lpstr>
      <vt:lpstr>Poland</vt:lpstr>
      <vt:lpstr>Repub. of Ireland</vt:lpstr>
      <vt:lpstr>Romania</vt:lpstr>
      <vt:lpstr>Spain</vt:lpstr>
      <vt:lpstr>Sweden</vt:lpstr>
      <vt:lpstr>A.1 Denmark, Belgium, Slovenia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Jentsch, Sebastian</dc:creator>
  <cp:keywords/>
  <dc:description/>
  <cp:lastModifiedBy>Jentsch, Sebastian</cp:lastModifiedBy>
  <cp:revision/>
  <cp:lastPrinted>2024-05-08T12:20:59Z</cp:lastPrinted>
  <dcterms:created xsi:type="dcterms:W3CDTF">2024-01-11T15:54:47Z</dcterms:created>
  <dcterms:modified xsi:type="dcterms:W3CDTF">2024-05-15T05:46:51Z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0x0101002803BADA3CB3514B84F691B3A423C83D</vt:lpwstr>
  </property>
  <property fmtid="{D5CDD505-2E9C-101B-9397-08002B2CF9AE}" pid="3" name="MSIP_Label_6bd9ddd1-4d20-43f6-abfa-fc3c07406f94_Enabled">
    <vt:lpwstr>true</vt:lpwstr>
  </property>
  <property fmtid="{D5CDD505-2E9C-101B-9397-08002B2CF9AE}" pid="4" name="MSIP_Label_6bd9ddd1-4d20-43f6-abfa-fc3c07406f94_SetDate">
    <vt:lpwstr>2024-04-26T13:36:58Z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2b65f65c-6b1e-46e1-9583-104488fa3b9e</vt:lpwstr>
  </property>
  <property fmtid="{D5CDD505-2E9C-101B-9397-08002B2CF9AE}" pid="9" name="MSIP_Label_6bd9ddd1-4d20-43f6-abfa-fc3c07406f94_ContentBits">
    <vt:lpwstr>0</vt:lpwstr>
  </property>
</Properties>
</file>